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486" activeTab="2"/>
  </bookViews>
  <sheets>
    <sheet name="formulario" sheetId="1" r:id="rId1"/>
    <sheet name="matriz datos" sheetId="2" r:id="rId2"/>
    <sheet name="indicadores" sheetId="3" r:id="rId3"/>
    <sheet name="revisión" sheetId="4" r:id="rId4"/>
    <sheet name="notas" sheetId="5" r:id="rId5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151" authorId="0">
      <text>
        <r>
          <rPr>
            <sz val="8"/>
            <color indexed="9"/>
            <rFont val="Tahoma"/>
            <family val="2"/>
          </rPr>
          <t>Becarios, Pasantes, contratados (*)</t>
        </r>
      </text>
    </comment>
  </commentList>
</comments>
</file>

<file path=xl/sharedStrings.xml><?xml version="1.0" encoding="utf-8"?>
<sst xmlns="http://schemas.openxmlformats.org/spreadsheetml/2006/main" count="2196" uniqueCount="629">
  <si>
    <t>RedIAB - Red Interuniversitaria Argentina de Bibliotecas</t>
  </si>
  <si>
    <t>Base de Datos Estadísticos de las Bibliotecas Universitarias Argentinas (BDEBUA)</t>
  </si>
  <si>
    <t>Formulario estadístico normalizado</t>
  </si>
  <si>
    <t>1. IDENTIFICACION DE LA BIBLIOTECA</t>
  </si>
  <si>
    <t>1.1</t>
  </si>
  <si>
    <t>Universidad</t>
  </si>
  <si>
    <t>1.2</t>
  </si>
  <si>
    <t>Unidad académica</t>
  </si>
  <si>
    <t>1.3</t>
  </si>
  <si>
    <t>Biblioteca</t>
  </si>
  <si>
    <t>1.4</t>
  </si>
  <si>
    <t>Sigla</t>
  </si>
  <si>
    <t>1.5.1</t>
  </si>
  <si>
    <t>Unidad administrativa?</t>
  </si>
  <si>
    <t>SI / NO</t>
  </si>
  <si>
    <t>1.5.2</t>
  </si>
  <si>
    <t>Tipología 1</t>
  </si>
  <si>
    <r>
      <t xml:space="preserve">Biblioteca principal o central  -  Biblioteca filial  -  Biblioteca móvil 
</t>
    </r>
    <r>
      <rPr>
        <i/>
        <sz val="8"/>
        <rFont val="Arial"/>
        <family val="2"/>
      </rPr>
      <t>(Seleccione un tipo y borre los restantes)</t>
    </r>
  </si>
  <si>
    <t>1.5.3</t>
  </si>
  <si>
    <t>Tipología 2</t>
  </si>
  <si>
    <r>
      <t xml:space="preserve">Biblioteca de una institución de educación superior  -  Biblioteca escolar  -  Biblioteca pública  -  Biblioteca especial
</t>
    </r>
    <r>
      <rPr>
        <i/>
        <sz val="8"/>
        <rFont val="Arial"/>
        <family val="2"/>
      </rPr>
      <t>(Seleccione un tipo y borre los restantes)</t>
    </r>
  </si>
  <si>
    <t>1.5.4</t>
  </si>
  <si>
    <t>Puntos externos de servicio?</t>
  </si>
  <si>
    <r>
      <t xml:space="preserve">SI / NO
</t>
    </r>
    <r>
      <rPr>
        <i/>
        <sz val="8"/>
        <rFont val="Arial"/>
        <family val="2"/>
      </rPr>
      <t>(Especifique cuáles)</t>
    </r>
  </si>
  <si>
    <t>1.6</t>
  </si>
  <si>
    <t>Año de creación</t>
  </si>
  <si>
    <t>1.7</t>
  </si>
  <si>
    <t>Director o responsable</t>
  </si>
  <si>
    <t>1.8</t>
  </si>
  <si>
    <t>Dirección postal</t>
  </si>
  <si>
    <t>1.9</t>
  </si>
  <si>
    <t>Teléfono / fax</t>
  </si>
  <si>
    <t>1.10</t>
  </si>
  <si>
    <t>E-Mail:</t>
  </si>
  <si>
    <t>1.11</t>
  </si>
  <si>
    <t>Sitio web</t>
  </si>
  <si>
    <t>1.12</t>
  </si>
  <si>
    <t>Comentarios</t>
  </si>
  <si>
    <t>1.13</t>
  </si>
  <si>
    <t>Responsable de carga</t>
  </si>
  <si>
    <r>
      <t>Apellido y Nombre</t>
    </r>
    <r>
      <rPr>
        <sz val="8"/>
        <rFont val="Arial"/>
        <family val="2"/>
      </rPr>
      <t xml:space="preserve"> : 
</t>
    </r>
    <r>
      <rPr>
        <i/>
        <sz val="8"/>
        <rFont val="Arial"/>
        <family val="2"/>
      </rPr>
      <t>Correo-e</t>
    </r>
    <r>
      <rPr>
        <sz val="8"/>
        <rFont val="Arial"/>
        <family val="2"/>
      </rPr>
      <t xml:space="preserve"> : </t>
    </r>
  </si>
  <si>
    <t>2. ACCESO E INSTALACIONES</t>
  </si>
  <si>
    <t>2.1</t>
  </si>
  <si>
    <t>Puestos de lectura</t>
  </si>
  <si>
    <t>2.2</t>
  </si>
  <si>
    <t>Superficie total en m2</t>
  </si>
  <si>
    <t>2.3.1</t>
  </si>
  <si>
    <t>Estanterías abiertas en ml</t>
  </si>
  <si>
    <t>2.3.2</t>
  </si>
  <si>
    <t>Estanterías cerradas en ml</t>
  </si>
  <si>
    <t>2.4</t>
  </si>
  <si>
    <t>Horas semanales de apertura</t>
  </si>
  <si>
    <t>2.5</t>
  </si>
  <si>
    <t>Días abiertos en el año</t>
  </si>
  <si>
    <t>2.6</t>
  </si>
  <si>
    <t>PCs en total</t>
  </si>
  <si>
    <t>2.6.1</t>
  </si>
  <si>
    <t>PCs para usuarios con Internet</t>
  </si>
  <si>
    <t>2.6.2</t>
  </si>
  <si>
    <t>PCs para usuarios sin Internet</t>
  </si>
  <si>
    <t>2.6.3</t>
  </si>
  <si>
    <t>PCs para uso interno</t>
  </si>
  <si>
    <t>2.7.1</t>
  </si>
  <si>
    <t>Registros bibliográficos existentes</t>
  </si>
  <si>
    <t>2.7.2</t>
  </si>
  <si>
    <t>Registros bibliográficos automatizados</t>
  </si>
  <si>
    <t>2.7.3</t>
  </si>
  <si>
    <t>Registros bibliográficos agregados</t>
  </si>
  <si>
    <t>2.7 Comentarios:</t>
  </si>
  <si>
    <t>2.8</t>
  </si>
  <si>
    <t>Acceso a internet para usuarios?</t>
  </si>
  <si>
    <t>2.9</t>
  </si>
  <si>
    <t>Catálogo de acceso público en línea?</t>
  </si>
  <si>
    <t>2.10</t>
  </si>
  <si>
    <t>Sitio web?</t>
  </si>
  <si>
    <t>3. COLECCIONES</t>
  </si>
  <si>
    <t>DATOS GLOBALES</t>
  </si>
  <si>
    <t>Volúmenes o Unid. físicas</t>
  </si>
  <si>
    <t>Títulos</t>
  </si>
  <si>
    <t>Adquiridos en el año</t>
  </si>
  <si>
    <t>Descartados en el año</t>
  </si>
  <si>
    <t>% informatizado</t>
  </si>
  <si>
    <t>3.1</t>
  </si>
  <si>
    <t>Monografías impresas</t>
  </si>
  <si>
    <t>(vols)</t>
  </si>
  <si>
    <t>3.2</t>
  </si>
  <si>
    <t>Revistas impresas</t>
  </si>
  <si>
    <t>(titulos)</t>
  </si>
  <si>
    <t>3.3</t>
  </si>
  <si>
    <t>Materiales especiales</t>
  </si>
  <si>
    <t>(u.f.)</t>
  </si>
  <si>
    <t>3.4</t>
  </si>
  <si>
    <t>Recursos electrónicos</t>
  </si>
  <si>
    <t>3.5</t>
  </si>
  <si>
    <t>Otros documentos de la colección</t>
  </si>
  <si>
    <t>DOCUMENTOS IMPRESOS</t>
  </si>
  <si>
    <t>Volúmenes</t>
  </si>
  <si>
    <t>Vols Adquiridos</t>
  </si>
  <si>
    <t>Vols Descartados</t>
  </si>
  <si>
    <t>3.1.1</t>
  </si>
  <si>
    <t>Libros</t>
  </si>
  <si>
    <t>3.1.2</t>
  </si>
  <si>
    <t>Tesis</t>
  </si>
  <si>
    <t>3.1.3</t>
  </si>
  <si>
    <t>Otras monografías</t>
  </si>
  <si>
    <t>3.2.1</t>
  </si>
  <si>
    <t>Revistas abiertas</t>
  </si>
  <si>
    <t>3.2.2</t>
  </si>
  <si>
    <t>Revistas cerradas</t>
  </si>
  <si>
    <t>MATERIALES ESPECIALES</t>
  </si>
  <si>
    <t>Unidades físicas</t>
  </si>
  <si>
    <t>Adquiridas</t>
  </si>
  <si>
    <t>Descartadas</t>
  </si>
  <si>
    <t>3.3.1</t>
  </si>
  <si>
    <t>Manuscritos</t>
  </si>
  <si>
    <t>3.3.2</t>
  </si>
  <si>
    <t>Microformas</t>
  </si>
  <si>
    <t>3.3.3</t>
  </si>
  <si>
    <t>Documentos cartográficos</t>
  </si>
  <si>
    <t>3.3.4</t>
  </si>
  <si>
    <t>Partituras</t>
  </si>
  <si>
    <t>3.3.5</t>
  </si>
  <si>
    <t>Documentos audiovisuales</t>
  </si>
  <si>
    <t>3.3.6</t>
  </si>
  <si>
    <t>Documentos gráficos</t>
  </si>
  <si>
    <t>3.3.7</t>
  </si>
  <si>
    <t>Patentes</t>
  </si>
  <si>
    <t>RECURSOS ELECTRONICOS</t>
  </si>
  <si>
    <t>Adquiridos</t>
  </si>
  <si>
    <t>Descartados</t>
  </si>
  <si>
    <t>3.4.1</t>
  </si>
  <si>
    <t>Bases de datos</t>
  </si>
  <si>
    <t>3.4.2</t>
  </si>
  <si>
    <t>E-libros</t>
  </si>
  <si>
    <t>3.4.2.1</t>
  </si>
  <si>
    <t>Tesis electrónicas</t>
  </si>
  <si>
    <t>3.4.3</t>
  </si>
  <si>
    <t>E-revistas</t>
  </si>
  <si>
    <t>3.4.4</t>
  </si>
  <si>
    <t>Archivos de computadora</t>
  </si>
  <si>
    <t>3.4.5</t>
  </si>
  <si>
    <t>Otros documentos digitales</t>
  </si>
  <si>
    <t>3.4.6</t>
  </si>
  <si>
    <t>Enlaces a recursos web gratuitos</t>
  </si>
  <si>
    <t>4. ACTIVIDADES Y EVENTOS ORGANIZADOS</t>
  </si>
  <si>
    <t>En total</t>
  </si>
  <si>
    <t>Sobre servicios electrónicos</t>
  </si>
  <si>
    <t>4.1</t>
  </si>
  <si>
    <t>Eventos organizados por la biblioteca</t>
  </si>
  <si>
    <t>4.2</t>
  </si>
  <si>
    <t>Sesiones de formación de usuarios</t>
  </si>
  <si>
    <t>4.3</t>
  </si>
  <si>
    <t>Horas impartidas en sesiones de formación de usuarios</t>
  </si>
  <si>
    <t>4.4</t>
  </si>
  <si>
    <t>Asistentes a sesiones de formación</t>
  </si>
  <si>
    <t>5. USUARIOS</t>
  </si>
  <si>
    <t>5.1</t>
  </si>
  <si>
    <t>Total de usuarios activos</t>
  </si>
  <si>
    <t>5.1 = 5.1.1 + 5.1.2 + 5.1.3</t>
  </si>
  <si>
    <t>5.1.1a</t>
  </si>
  <si>
    <t>Estudiantes de pregrado</t>
  </si>
  <si>
    <t>5.1.1b</t>
  </si>
  <si>
    <t>Estudiantes de grado</t>
  </si>
  <si>
    <t>5.1.1c</t>
  </si>
  <si>
    <t>Estudiantes de posgrado</t>
  </si>
  <si>
    <t>5.1.2</t>
  </si>
  <si>
    <t>Docentes y/o investigadores</t>
  </si>
  <si>
    <t>5.1.3</t>
  </si>
  <si>
    <t>No docentes</t>
  </si>
  <si>
    <t>5.2</t>
  </si>
  <si>
    <t>Otros usuarios activos</t>
  </si>
  <si>
    <t>6. USO DE LA BIBLIOTECA</t>
  </si>
  <si>
    <t>6.1</t>
  </si>
  <si>
    <t>Préstamos totales (ordinarios y de consulta in situ)</t>
  </si>
  <si>
    <t>6.1.1</t>
  </si>
  <si>
    <t>Renovaciones de préstamos</t>
  </si>
  <si>
    <t>6.2</t>
  </si>
  <si>
    <t>Reservas de documentos</t>
  </si>
  <si>
    <t>6.3</t>
  </si>
  <si>
    <t>Solicitudes de información (cantidad total)</t>
  </si>
  <si>
    <t>6.3.1</t>
  </si>
  <si>
    <t>Solicitudes de información (sólo virtuales)</t>
  </si>
  <si>
    <t>6.4.1</t>
  </si>
  <si>
    <t>Reproducciones hechas por la biblioteca</t>
  </si>
  <si>
    <t>6.4.2</t>
  </si>
  <si>
    <t>Reproducciones hechas por los usuarios (autoservicio)</t>
  </si>
  <si>
    <t>6.5.1</t>
  </si>
  <si>
    <t>Préstamo interbibliotecario a nivel nacional</t>
  </si>
  <si>
    <t>6.5.1.1</t>
  </si>
  <si>
    <t>Peticiones recibidas de otras bibliotecas</t>
  </si>
  <si>
    <t>6.5.1.1a</t>
  </si>
  <si>
    <t>Peticiones recibidas satisfechas con doc. originales</t>
  </si>
  <si>
    <t>6.5.1.1b</t>
  </si>
  <si>
    <t>Peticiones recibidas satisfechas con copias</t>
  </si>
  <si>
    <t>6.5.1.2</t>
  </si>
  <si>
    <t>Peticiones hechas a otras bibliotecas</t>
  </si>
  <si>
    <t>6.5.1.2a</t>
  </si>
  <si>
    <t>Peticiones hechas recibidas (doc. originales)</t>
  </si>
  <si>
    <t>6.5.1.2b</t>
  </si>
  <si>
    <t>Peticiones hechas recibidas (copias)</t>
  </si>
  <si>
    <t>6.5.2</t>
  </si>
  <si>
    <t>Préstamo interbibliotecario a nivel internacional</t>
  </si>
  <si>
    <t>6.5.2.1</t>
  </si>
  <si>
    <t>6.5.2.1a</t>
  </si>
  <si>
    <t>6.5.2.1b</t>
  </si>
  <si>
    <t>6.5.2.2</t>
  </si>
  <si>
    <t>6.5.2.2a</t>
  </si>
  <si>
    <t>6.5.2.2b</t>
  </si>
  <si>
    <t>6.6.1</t>
  </si>
  <si>
    <t>Provisión mediada de docs. electrónicos con cargo</t>
  </si>
  <si>
    <t>6.6.2</t>
  </si>
  <si>
    <t>Provisión mediada de docs. Electrónicos sin cargo</t>
  </si>
  <si>
    <t>6.7.1</t>
  </si>
  <si>
    <t>Provisión externa de documentos impresos</t>
  </si>
  <si>
    <t>6.7.2</t>
  </si>
  <si>
    <t>Provisión externa de documentos electrónicos</t>
  </si>
  <si>
    <t>6.8</t>
  </si>
  <si>
    <t>Visitas presenciales</t>
  </si>
  <si>
    <t>6.9</t>
  </si>
  <si>
    <t>Visitas virtuales</t>
  </si>
  <si>
    <t>6.10</t>
  </si>
  <si>
    <t>Búsquedas</t>
  </si>
  <si>
    <t>6.11</t>
  </si>
  <si>
    <t>Registros visualizados</t>
  </si>
  <si>
    <t>6.12</t>
  </si>
  <si>
    <t>Unidades de contenido descargadas</t>
  </si>
  <si>
    <t>6.13.1</t>
  </si>
  <si>
    <t>Sesiones de Internet desde PCs de la biblioteca</t>
  </si>
  <si>
    <t>6.13.2</t>
  </si>
  <si>
    <t>Sesiones de Internet desde PCs propias vía Wi-Fi</t>
  </si>
  <si>
    <t>7. PERSONAL DE LA BIBLIOTECA</t>
  </si>
  <si>
    <t>Personas</t>
  </si>
  <si>
    <t>ETC</t>
  </si>
  <si>
    <t>7.1</t>
  </si>
  <si>
    <t>Total de empleados</t>
  </si>
  <si>
    <t>7.1.1</t>
  </si>
  <si>
    <t>Empleadas mujeres</t>
  </si>
  <si>
    <t>7.1.2</t>
  </si>
  <si>
    <t>Empleados varones</t>
  </si>
  <si>
    <t>7.2</t>
  </si>
  <si>
    <t>Bibliotecarios profesionales</t>
  </si>
  <si>
    <t>7.2.1</t>
  </si>
  <si>
    <t>Bibliotecarias profesionales mujeres</t>
  </si>
  <si>
    <t>7.2.2</t>
  </si>
  <si>
    <t>Bibliotecarios profesionales varones</t>
  </si>
  <si>
    <t>7.3</t>
  </si>
  <si>
    <t>Otros profesionales</t>
  </si>
  <si>
    <t>Según relación laboral y estudios alcanzados</t>
  </si>
  <si>
    <t>Cantidad</t>
  </si>
  <si>
    <t>Mujeres</t>
  </si>
  <si>
    <t>Varones</t>
  </si>
  <si>
    <t>7.4</t>
  </si>
  <si>
    <t>Empleados de planta permanente</t>
  </si>
  <si>
    <t>7.1 = 7.4 + 7.5</t>
  </si>
  <si>
    <t>7.4.1</t>
  </si>
  <si>
    <t>Título secundario</t>
  </si>
  <si>
    <t>7.4.2</t>
  </si>
  <si>
    <t>Título terciario</t>
  </si>
  <si>
    <t>7.4.3</t>
  </si>
  <si>
    <t>Grado universitario</t>
  </si>
  <si>
    <t>7.4.4</t>
  </si>
  <si>
    <t>Posgrado universitario</t>
  </si>
  <si>
    <t>7.5</t>
  </si>
  <si>
    <t>Empleados de planta transitoria</t>
  </si>
  <si>
    <t>Comentarios:</t>
  </si>
  <si>
    <t>8. COSTOS</t>
  </si>
  <si>
    <t>8.1</t>
  </si>
  <si>
    <t>Costo total de funcionamiento</t>
  </si>
  <si>
    <t>8.1.1</t>
  </si>
  <si>
    <t>Gasto en publicaciones e información</t>
  </si>
  <si>
    <t>8.1.2.1</t>
  </si>
  <si>
    <t>Sueldos y salarios</t>
  </si>
  <si>
    <t>8.1.2.2</t>
  </si>
  <si>
    <t>Costos destinados a la formación del personal</t>
  </si>
  <si>
    <t>8.1.3</t>
  </si>
  <si>
    <t>Otros gastos</t>
  </si>
  <si>
    <t>8.2</t>
  </si>
  <si>
    <t>Costos de capital = inversiones</t>
  </si>
  <si>
    <t>8.3</t>
  </si>
  <si>
    <t>Origen de los gastos</t>
  </si>
  <si>
    <t>8.3.1</t>
  </si>
  <si>
    <t>Recursos propios Biblioteca</t>
  </si>
  <si>
    <t>8.3.2</t>
  </si>
  <si>
    <t>Fondos de la Universidad</t>
  </si>
  <si>
    <t>8.3.3</t>
  </si>
  <si>
    <t>Fondos de la Facultad</t>
  </si>
  <si>
    <t>8.3.4</t>
  </si>
  <si>
    <t>Fondos de los Departamentos</t>
  </si>
  <si>
    <t>8.3.5</t>
  </si>
  <si>
    <t>Fondos de Fundaciones / Cooperadoras</t>
  </si>
  <si>
    <t>8.3.6</t>
  </si>
  <si>
    <t>Subvenciones externas</t>
  </si>
  <si>
    <t>FIN DEL FORMULARIO</t>
  </si>
  <si>
    <t>5.1.4</t>
  </si>
  <si>
    <t>archivo</t>
  </si>
  <si>
    <t>Id Biblioteca</t>
  </si>
  <si>
    <t>Monografías impresas (Vols o UF)</t>
  </si>
  <si>
    <t>Revistas impresas (Vols o UF)</t>
  </si>
  <si>
    <t>Materiales especiales (Vols o UF)</t>
  </si>
  <si>
    <t>Recursos electrónicos (Vols o UF)</t>
  </si>
  <si>
    <t>Otros documentos de la colección (Vols o UF)</t>
  </si>
  <si>
    <t>Libros (Vols)</t>
  </si>
  <si>
    <t>Tesis (Vols)</t>
  </si>
  <si>
    <t>Otras monografías (Vols)</t>
  </si>
  <si>
    <t>Revistas abiertas (Vols)</t>
  </si>
  <si>
    <t>Revistas cerradas (Vols)</t>
  </si>
  <si>
    <t>Manuscritos (UF)</t>
  </si>
  <si>
    <t>Microformas (UF)</t>
  </si>
  <si>
    <t>Documentos cartográficos (UF)</t>
  </si>
  <si>
    <t>Partituras UF)</t>
  </si>
  <si>
    <t>Documentos audiovisuales (UF)</t>
  </si>
  <si>
    <t>Documentos gráficos (UF)</t>
  </si>
  <si>
    <t>Patentes (UF)</t>
  </si>
  <si>
    <t>Bases de datos (Títulos)</t>
  </si>
  <si>
    <t>E-libros (Títulos)</t>
  </si>
  <si>
    <t>Tesis electrónicas (Títulos)</t>
  </si>
  <si>
    <t>E-revistas (Títulos)</t>
  </si>
  <si>
    <t>Archivos de computadora (Títulos)</t>
  </si>
  <si>
    <t>Otros documentos digitales (Títulos)</t>
  </si>
  <si>
    <t>Comentario</t>
  </si>
  <si>
    <t>XUM.xls</t>
  </si>
  <si>
    <t>UNCo-Bcentral</t>
  </si>
  <si>
    <t>Universidad Nacional del Comahue</t>
  </si>
  <si>
    <t>Secretaría Académica</t>
  </si>
  <si>
    <t>Biblioteca Central</t>
  </si>
  <si>
    <t>XUM</t>
  </si>
  <si>
    <t>SI</t>
  </si>
  <si>
    <t xml:space="preserve">Biblioteca principal o central  -  </t>
  </si>
  <si>
    <t xml:space="preserve">Biblioteca de una institución de educación superior  </t>
  </si>
  <si>
    <t>NO</t>
  </si>
  <si>
    <t>Eugenia C. Luque</t>
  </si>
  <si>
    <t>Av. Argentina 1400 - 8300 Neuquén - ARGENTINA</t>
  </si>
  <si>
    <t>0299-4490394/ 4490398 int. 394 - 398</t>
  </si>
  <si>
    <t>bcunc@uncoma.edu.ar</t>
  </si>
  <si>
    <t>http://biblioteca.uncoma.edu.ar</t>
  </si>
  <si>
    <t>Eugenia C. Luque / eluque@uncoma.edu.ar ; ec_luque@yahoo.com.ar</t>
  </si>
  <si>
    <t>n/a</t>
  </si>
  <si>
    <t>IND</t>
  </si>
  <si>
    <t>oag.xls</t>
  </si>
  <si>
    <t>UNCu-Agrarias</t>
  </si>
  <si>
    <t>Universidad Nacional de Cuyo</t>
  </si>
  <si>
    <t>Facultad de Ciencias Agrarias</t>
  </si>
  <si>
    <t xml:space="preserve">Biblioteca de la Facultad de Ciencias Agrarias  </t>
  </si>
  <si>
    <t>OAG</t>
  </si>
  <si>
    <t xml:space="preserve">SI </t>
  </si>
  <si>
    <t xml:space="preserve">Biblioteca principal </t>
  </si>
  <si>
    <t xml:space="preserve">Biblioteca de una institución de educación superior  -  </t>
  </si>
  <si>
    <t>Fanny Beatriz Aragó</t>
  </si>
  <si>
    <t>Almirante Brown 500 - M5528AHB Chacras de Coria - Mendoza - Argentina</t>
  </si>
  <si>
    <t>(261) 413-5000 Int. 1117 y 1146   - Fax (261) 496-0469</t>
  </si>
  <si>
    <t>biblio@fca.uncu.edu.ar</t>
  </si>
  <si>
    <t>www.fca.uncu.edu.ar</t>
  </si>
  <si>
    <t>Aragó, Fanny Beatriz / barago@gca.uncu.edu.ar</t>
  </si>
  <si>
    <t>VUN.xls</t>
  </si>
  <si>
    <t>UNLPam-Bcentral</t>
  </si>
  <si>
    <t>Universidad Nacional de La Pampa</t>
  </si>
  <si>
    <t>Rectorado</t>
  </si>
  <si>
    <t>Biblioteca Central de la UNLPam</t>
  </si>
  <si>
    <t>VUN</t>
  </si>
  <si>
    <t xml:space="preserve">Biblioteca principal o central </t>
  </si>
  <si>
    <t xml:space="preserve">Biblioteca de una institución de educación superior </t>
  </si>
  <si>
    <t>Norma Laurnagaray</t>
  </si>
  <si>
    <t>Coronel Gil 353 (6300) Santa Rosa - La Pampa</t>
  </si>
  <si>
    <t>02954 454335</t>
  </si>
  <si>
    <t>biblio@unlpam.edu.ar</t>
  </si>
  <si>
    <t>www.biblioteca.unlpam.edu.ar</t>
  </si>
  <si>
    <t>Norma Laurnagaray / biblio@unlpam.edu.ar</t>
  </si>
  <si>
    <t>Comentarios: Visitas presenciales consigna sólo a los usuarios que realizan transacciones.</t>
  </si>
  <si>
    <t>Formulario Red de Bibl Unversitarias.xls</t>
  </si>
  <si>
    <t>UNLPam-BGralPico</t>
  </si>
  <si>
    <t>Biblioteca Gral. Pico de la UNLPam</t>
  </si>
  <si>
    <t xml:space="preserve"> </t>
  </si>
  <si>
    <t>Directora: Elena Alejandra Savid Buteler</t>
  </si>
  <si>
    <t>calle 9 Nº 334 (O) Planta Baja - (6360) Gral. Pico - La Pampa</t>
  </si>
  <si>
    <t>02302 - 425858</t>
  </si>
  <si>
    <t>bibliogp@ing.unlpam.edu.ar  / esavid@ing.unlpam.edu.ar</t>
  </si>
  <si>
    <t>Esta Biblioteca forma parte de SIB de la UNLPam</t>
  </si>
  <si>
    <t>Elena Alejandra Savid Buteler / esavid@ing.unlpam.edu.ar</t>
  </si>
  <si>
    <t xml:space="preserve">2.7 Comentarios: 3.809 registros de libros, tesis y folletos, 146 registros de revistas, de los cuales 1.660 son analíticos </t>
  </si>
  <si>
    <t>Comentario: Diariamente se realiza el servicio de formación al usuario y no se contabiliza. Si podemos dar datos sobre charla informativa a los ingresantes de la Fa.de Cs Humanas sobre el Uso de la Biblioteca y Uso de Recursos Bibliográficos</t>
  </si>
  <si>
    <t>Comentarios: * los otros 2 profesionales son: 1 Técnico Archivero (Título Universitario) con el cargo de Directora y 1 Bibliotecario Auxiliar para el cargo de Jefa del Dpto. Servicios al Usuario</t>
  </si>
  <si>
    <t>Comentario: Otros gastos es sacado de elementos comprados por la Biblioteca y pagados por la Delegación de Rectorado de Gral. Pico. Recursos propios de la Biblioteca s sacado de lo que se cobra por impresión al usuario.</t>
  </si>
  <si>
    <t>eea.xls</t>
  </si>
  <si>
    <t>UNS-Agrarias</t>
  </si>
  <si>
    <t>Universidad Nacional del Sur</t>
  </si>
  <si>
    <t>Departamento de Agronomía</t>
  </si>
  <si>
    <t>Biblioteca de Ciencias Agrarias</t>
  </si>
  <si>
    <t>EEA</t>
  </si>
  <si>
    <t>María Alicia Airoldes</t>
  </si>
  <si>
    <t>San Andrés 800, 8000 Bahía Blanca, Prov. Buenos Aires, ARGENTINA</t>
  </si>
  <si>
    <t>0291 4595112 int. 4010/11 Fax: 0291 4595127</t>
  </si>
  <si>
    <t>bibagro@uns.edu.ar</t>
  </si>
  <si>
    <t>http://www.criba.edu.ar/bibagro</t>
  </si>
  <si>
    <t>La Biblioteca de Ciencias Agrarias fusionó en 1980 la biblioteca del ex Instituto de Edafología y la Hemeroteca del Departamento de Agronomía</t>
  </si>
  <si>
    <t>María Alicia Airoldes / airoldes@criba.edu.ar</t>
  </si>
  <si>
    <t xml:space="preserve">NO </t>
  </si>
  <si>
    <t>UTN-FRA.xls</t>
  </si>
  <si>
    <t>UTN-FRA</t>
  </si>
  <si>
    <t>Universidad Tecnologica Nacional</t>
  </si>
  <si>
    <t>Facultad Regional Avellaneda</t>
  </si>
  <si>
    <t>Prof. Oberdan Caletti</t>
  </si>
  <si>
    <t>Biblioteca  central</t>
  </si>
  <si>
    <t>Biblioteca de una institución de educación superior</t>
  </si>
  <si>
    <t>Roca, Carina Adriana  (jefe de Departamento)</t>
  </si>
  <si>
    <t>Ramon Franco 5050, Villa Dominico, 1874, Buenos Aires Argentina</t>
  </si>
  <si>
    <t>4353-0220 (110)</t>
  </si>
  <si>
    <t>croca@fra.utn.edu.ar</t>
  </si>
  <si>
    <t>www.fra.utn.edu.ar</t>
  </si>
  <si>
    <t>Roca, Carina Adriana / croca@fra.utn.edu.ar</t>
  </si>
  <si>
    <t>N/A</t>
  </si>
  <si>
    <t>IAE.xls</t>
  </si>
  <si>
    <t>UTN-FRCU</t>
  </si>
  <si>
    <t>Universidad Tecnológica Nacional</t>
  </si>
  <si>
    <t>Facultad Regional Concepción del Uruguay</t>
  </si>
  <si>
    <t>IAE</t>
  </si>
  <si>
    <t xml:space="preserve">Biblioteca central  </t>
  </si>
  <si>
    <t>MARTA LILIANA EKERTT (Jefe de Departamento)</t>
  </si>
  <si>
    <t>INGENIERO PEREYRA 676</t>
  </si>
  <si>
    <t>03442-425541 / 03442-423803</t>
  </si>
  <si>
    <t>biblioteca@frcu.utn.edu.ar</t>
  </si>
  <si>
    <t>www.frcu.utn.edu.ar</t>
  </si>
  <si>
    <t>Marta Liliana Ekertt / martaekertt@hotmail.com  /  biblioteca@frcu.utn.edu.ar</t>
  </si>
  <si>
    <t>2.7 Comentarios: Libros: 9701  Videos: 85  Cd: 508  DVD: 99  Mat. Cartográfico: 1  Revistas: 2973  Boletines: 313  Catálogos: 1184</t>
  </si>
  <si>
    <t>Comentarios: Contamos en el año 2009 con 2 pasantes curriculares de la carrera de bibliotecología.</t>
  </si>
  <si>
    <t>HUT.xls</t>
  </si>
  <si>
    <t>UTN-FRSF</t>
  </si>
  <si>
    <t>Facultad Regional Santa Fe</t>
  </si>
  <si>
    <t>Jorge O. Conca</t>
  </si>
  <si>
    <t>HUT</t>
  </si>
  <si>
    <t>Biblioteca principal o central</t>
  </si>
  <si>
    <t>Guerino, Miriam</t>
  </si>
  <si>
    <t>Lavaise 610 - (3000)-Santa Fe</t>
  </si>
  <si>
    <t xml:space="preserve">0342 – 4602390/4608585 interno 207  </t>
  </si>
  <si>
    <t>biblioteca@frsf.utn.edu.ar</t>
  </si>
  <si>
    <t>www.frsf.utn.edu.ar/biblioteca</t>
  </si>
  <si>
    <t>Zurbriggen, Soraya / socazu@yahoo.com.ar</t>
  </si>
  <si>
    <t>2.7 Comentarios: Los registros se discriminan en: Títulos de Publicaciones Periódicas= 311; Analítias de P. P.= 7845; Libros y Tesis= 11619; Trabajos Alumnos= 312; Recursos electrónicos= 470; Videos= 331</t>
  </si>
  <si>
    <t>Total</t>
  </si>
  <si>
    <t>Media</t>
  </si>
  <si>
    <t>Todos los indicadores per cápita se calcularon sobre usuarios activos.</t>
  </si>
  <si>
    <t>INDICADOR</t>
  </si>
  <si>
    <t>FORMULA</t>
  </si>
  <si>
    <t>TIPO</t>
  </si>
  <si>
    <t>RUBRO</t>
  </si>
  <si>
    <t>GRA INF</t>
  </si>
  <si>
    <t>Grado de avance en la informatización</t>
  </si>
  <si>
    <t>Total de volúmenes informatizados dividido por el total de volúmenes monográficos existentes en la Biblioteca (expresado en %)</t>
  </si>
  <si>
    <t>ENTIDAD</t>
  </si>
  <si>
    <t>COLECCIÓN</t>
  </si>
  <si>
    <t>VOL X CAP</t>
  </si>
  <si>
    <t>Volúmenes per cápita</t>
  </si>
  <si>
    <t>Total de volúmenes monográficos existentes en la Biblioteca dividido por la población total</t>
  </si>
  <si>
    <t>EST X PL</t>
  </si>
  <si>
    <t>Estudiantes por puesto de lectura</t>
  </si>
  <si>
    <t>Cantidad total de estudiantes (grado + posgrado) dividido por la cantidad total de puestos de lectura de la biblioteca</t>
  </si>
  <si>
    <t>LOCALES</t>
  </si>
  <si>
    <t>SUP X CAP</t>
  </si>
  <si>
    <t>Superficie per cápita</t>
  </si>
  <si>
    <t>Superficie total de la biblioteca dividido por la población total</t>
  </si>
  <si>
    <t>CIRC X PERB</t>
  </si>
  <si>
    <t>Circulación por trabajador de la biblioteca</t>
  </si>
  <si>
    <t>Circulación total dividido por la cantidad de personas que trabajan en la biblioteca</t>
  </si>
  <si>
    <t>RENDIMIENTO</t>
  </si>
  <si>
    <t>PERSONAL</t>
  </si>
  <si>
    <t>IND PROF</t>
  </si>
  <si>
    <t>Indice de profesionalidad</t>
  </si>
  <si>
    <t>Total de bibliotecarios profesionales dividido por el total de personas que trabajan en la biblioteca</t>
  </si>
  <si>
    <t>POB X PERB</t>
  </si>
  <si>
    <t>Habitantes por personal de la biblioteca</t>
  </si>
  <si>
    <t>Población total dividido por la cantidad de personas que trabajan en la biblioteca</t>
  </si>
  <si>
    <t>PRESUPUESTO</t>
  </si>
  <si>
    <t>COS X CIRC</t>
  </si>
  <si>
    <t>Costo por documento que circula</t>
  </si>
  <si>
    <t>Presupuesto total dividido por el total de la circulación</t>
  </si>
  <si>
    <t>INVB X CAP</t>
  </si>
  <si>
    <t>Inversión en bibliografía x cápita</t>
  </si>
  <si>
    <t>Gasto en adquisiciones dividido por la población total</t>
  </si>
  <si>
    <t>ENTRADA</t>
  </si>
  <si>
    <t>PRE X CAP</t>
  </si>
  <si>
    <t>Presupuesto per cápita</t>
  </si>
  <si>
    <t>Presupuesto total (gastos + inversiones) dividido la población total</t>
  </si>
  <si>
    <t>CIRC X CAP</t>
  </si>
  <si>
    <t>Circulación per cápita</t>
  </si>
  <si>
    <t>Circulación total (préstamos + consultas in situ)  dividido el total de la población</t>
  </si>
  <si>
    <t>SALIDA</t>
  </si>
  <si>
    <t>SERVICIOS</t>
  </si>
  <si>
    <t>TR</t>
  </si>
  <si>
    <t>Tasa de rotación</t>
  </si>
  <si>
    <t>Circulación total dividido por la colección total (volúmenes)</t>
  </si>
  <si>
    <t>Usuarios</t>
  </si>
  <si>
    <t>BIBLIOTECA</t>
  </si>
  <si>
    <t>Superficie</t>
  </si>
  <si>
    <t>Bibliotecarios</t>
  </si>
  <si>
    <t>Personal de la biblioteca</t>
  </si>
  <si>
    <t>Gastos (sueldos)</t>
  </si>
  <si>
    <t>Presupuesto total de la biblioteca</t>
  </si>
  <si>
    <t>Circulación total</t>
  </si>
  <si>
    <t>RESPUESTAS 2009 al 30/10/2010</t>
  </si>
  <si>
    <t>cambios en instructivo / formulario</t>
  </si>
  <si>
    <t>dato erróneo o dudoso</t>
  </si>
  <si>
    <t>Datos de identificación</t>
  </si>
  <si>
    <t>Nivel de respuesta</t>
  </si>
  <si>
    <t>UNCu oag.xls</t>
  </si>
  <si>
    <t>UNS eea.xls</t>
  </si>
  <si>
    <t>UTN-FRSF HUT.xls</t>
  </si>
  <si>
    <t>UNLPam VUN.xls</t>
  </si>
  <si>
    <t>UNCo XUM.xls</t>
  </si>
  <si>
    <t>UNLPam BGPico</t>
  </si>
  <si>
    <t>UTN-FRCU IAE.xls</t>
  </si>
  <si>
    <t>ok</t>
  </si>
  <si>
    <t xml:space="preserve">Unidad académica </t>
  </si>
  <si>
    <t>vacío</t>
  </si>
  <si>
    <t>Sitio web de la biblioteca</t>
  </si>
  <si>
    <t>el de la facultad</t>
  </si>
  <si>
    <t>Acceso e instalaciones</t>
  </si>
  <si>
    <t>n/a = 0</t>
  </si>
  <si>
    <t>2.7</t>
  </si>
  <si>
    <t>Los registros se discriminan en: Títulos de Publicaciones Periódicas= 311; Analítias de P. P.= 7845; Libros y Tesis= 11619; Trabajos Alumnos= 312; Recursos electrónicos= 470; Videos= 331</t>
  </si>
  <si>
    <t xml:space="preserve">3.809 registros de libros, tesis y folletos, 146 registros de revistas, de los cuales 1.660 son analíticos </t>
  </si>
  <si>
    <t>Libros: 9701  Videos: 85  Cd: 508  DVD: 99  Mat. Cartográfico: 1  Revistas: 2973  Boletines: 313  Catálogos: 1184</t>
  </si>
  <si>
    <t>Colecciones</t>
  </si>
  <si>
    <t>MONOGRAFIAS IMPRESAS (Vols)</t>
  </si>
  <si>
    <t>Adquiridos en el año (vols)</t>
  </si>
  <si>
    <t>vacío = 362</t>
  </si>
  <si>
    <t>Descartados en el año (vols)</t>
  </si>
  <si>
    <t>LIBROS (Vols)</t>
  </si>
  <si>
    <t>TESIS (Vols)</t>
  </si>
  <si>
    <t>OTRAS MONOGRAFIAS (Vols)</t>
  </si>
  <si>
    <t>REVISTAS IMPRESAS (Vols)</t>
  </si>
  <si>
    <t>Adquiridos en el año (títulos)</t>
  </si>
  <si>
    <t>Descartados en el año (títulos)</t>
  </si>
  <si>
    <t>REVISTAS ABIERTAS (Vols)</t>
  </si>
  <si>
    <t>REVISTAS CERRADAS (Vols)</t>
  </si>
  <si>
    <t>MATERIALES ESPECIALES (Vols o UF)</t>
  </si>
  <si>
    <t>Adquiridos en el año (UF)</t>
  </si>
  <si>
    <t>Descartados en el año (UF)</t>
  </si>
  <si>
    <t>vacío = n/a</t>
  </si>
  <si>
    <t>MANUSCRITOS (UF)</t>
  </si>
  <si>
    <t>MICROFORMAS (UF)</t>
  </si>
  <si>
    <t>DOCUMENTOS CARTOGRÁFICOS (UF)</t>
  </si>
  <si>
    <t>PARTITURAS (UF)</t>
  </si>
  <si>
    <t>DOCUMENTOS AUDIOVISUALES (UF)</t>
  </si>
  <si>
    <t>DOCUMENTOS GRÁFICOS (UF)</t>
  </si>
  <si>
    <t>PATENTES (UF)</t>
  </si>
  <si>
    <t>RECURSOS ELECTRÓNICOS (UF)</t>
  </si>
  <si>
    <t>BASES DE DATOS (Títulos)</t>
  </si>
  <si>
    <t>E-LIBROS (Títulos)</t>
  </si>
  <si>
    <t>TESIS ELECTRÓNICAS (Títulos)</t>
  </si>
  <si>
    <t>E-REVISTAS (Títulos)</t>
  </si>
  <si>
    <t>ARCHIVOS DE COMPUTADORA (Títulos)</t>
  </si>
  <si>
    <t>OTROS DOCUMENTOS DIGITALES (Títulos)</t>
  </si>
  <si>
    <t>OTROS DOCUMENTOS DE LA COLECCION (Vols)</t>
  </si>
  <si>
    <t>0 = n/a</t>
  </si>
  <si>
    <t>Adquiridos en el año (u.f.)</t>
  </si>
  <si>
    <t>Descartados en el año (u.f.)</t>
  </si>
  <si>
    <t>ENLACES A RECURSOS WEB GRATUITOS (Títulos)</t>
  </si>
  <si>
    <t>Actividades y eventos organizados</t>
  </si>
  <si>
    <t>Sesiones de formación de usuarios (total)</t>
  </si>
  <si>
    <t>Horas impartidas en sesiones de FUS (total)</t>
  </si>
  <si>
    <t>Asistentes a sesiones de formación (total)</t>
  </si>
  <si>
    <t>Uso de la biblioteca</t>
  </si>
  <si>
    <t>Préstamos totales (ordinarios e in situ)</t>
  </si>
  <si>
    <t>Préstamo interb. a nivel internacional</t>
  </si>
  <si>
    <t>Personal</t>
  </si>
  <si>
    <t>NO = 0</t>
  </si>
  <si>
    <t>Visitas presenciales consigna sólo a los usuarios que realizan transacciones.</t>
  </si>
  <si>
    <t>los otros 2 profesionales son: 1 Técnico Archivero (Título Universitario) con el cargo de Directora y 1 Bibliotecario Auxiliar para el cargo de Jefa del Dpto. Servicios al Usuario</t>
  </si>
  <si>
    <t>Contamos en el año 2009 con 2 pasantes curriculares de la carrera de bibliotecología.</t>
  </si>
  <si>
    <t>Costos</t>
  </si>
  <si>
    <t>Campos vacíos</t>
  </si>
  <si>
    <t>Campos con n/a</t>
  </si>
  <si>
    <t>Campos con IND</t>
  </si>
  <si>
    <t>Bibliotecas participantes</t>
  </si>
  <si>
    <t>Participaron 8 bibliotecas de 5 universidades nacionales, todas universitarias y centrales:</t>
  </si>
  <si>
    <t>Facultad o Dependencia</t>
  </si>
  <si>
    <t>Nombre abreviado</t>
  </si>
  <si>
    <t>Tipo 1</t>
  </si>
  <si>
    <t>Tipo 2</t>
  </si>
  <si>
    <t>Central</t>
  </si>
  <si>
    <t>Universitaria</t>
  </si>
  <si>
    <t>Sobre las respuestas en general</t>
  </si>
  <si>
    <t>Dificultades en la comprensión del punto 5.1 Usuarios activos</t>
  </si>
  <si>
    <t>Problemas de carga en campos con valores totales y parciales de la misma cosa (ej. colecciones, usuarios)</t>
  </si>
  <si>
    <t>Sobre el nivel de respuesta de los campos obligatorios</t>
  </si>
  <si>
    <t>7.1.x</t>
  </si>
  <si>
    <t>7.2.x</t>
  </si>
  <si>
    <t>Cambios en el instructivo de carga</t>
  </si>
  <si>
    <t>Agregado de ejemplos en 1.1 a 1.3</t>
  </si>
  <si>
    <t>Agregado: En un campo obligatorio no se puede ingresar IND. Si no se tiene el dato hay que hacer una estimación.</t>
  </si>
  <si>
    <t>En 1.11 Sitio web de la biblioteca, para que no se confundan e ingresen el de la facultad, cuando declaran tenerlo.</t>
  </si>
  <si>
    <t>En 3.4.6 Enlaces a recursos web, para explicar lo que se debe ingresar en Títulos, Agregados y Descartados.</t>
  </si>
  <si>
    <t>En 5.1 Usuarios activos, para indicar que se debe indicar n/a en categorías que no correspondan</t>
  </si>
  <si>
    <t>En 5.1.1 a 5.1.4, explicación de cada dato a ingresar en la discriminación por tipo.</t>
  </si>
  <si>
    <t>En 7 Personal, ampliación del ejemplo para calcular ETC.</t>
  </si>
  <si>
    <t>En 7.4 Personal por nivel educativo, agregado de formas de carga y ejemplos. Ver si no conviene llenar este campo poniendo sólo el título mayor obtenido, no los intermedios.</t>
  </si>
  <si>
    <t>Cambios en el formulario de carga</t>
  </si>
  <si>
    <t>Cambiar el nombre de 1.11 Sitio web por Sitio web de la biblioteca</t>
  </si>
  <si>
    <t>3.2.1 Revistas impresas: preguntar por Títulos adquiridos y descartados en lugar de por Vols</t>
  </si>
  <si>
    <t>3.4 Recursos electrónicos: grisar celda de vols. si están grisadas en 3.4.1 a 3.4.5 o desgrisar todas.</t>
  </si>
  <si>
    <t>Ante las dificultades en Colecciones, se podría ubicar la discriminación de cada punto debajo de sus valores totales (3.1.1 a 3.1.3 debajo de 3.1, etc.)</t>
  </si>
  <si>
    <t>5.1.4 Otros usuarios = pasa a 5.2 Otros usuarios. Separamos este campo del total para facilitar el cálculo de indicadores.</t>
  </si>
  <si>
    <t>Indicar que los enlaces a recursos web gratuitos (3.4.6) no deben incluirse en el total de recursos electrónicos indicados en 3.4. Se le puede poner otro número (ej. 3.6)</t>
  </si>
  <si>
    <t xml:space="preserve">6.1.1 Renovaciones de préstamos. Si no están incluidas en 6.1 les correspondería 6.2, y a las Reservas 6.3. (para seguir con el mismo criterio) </t>
  </si>
  <si>
    <t>Datos oficiales</t>
  </si>
  <si>
    <t>Anuarios estadísticos de la SPU (el último publicado corresponde a 2008)</t>
  </si>
  <si>
    <t>http://www.mcye.gov.ar/spu/guia_tematica/estadisticas_y_publicaciones/anuario.html</t>
  </si>
  <si>
    <t>Datos requeridos para el cálculo</t>
  </si>
  <si>
    <t>Total usuarios</t>
  </si>
  <si>
    <t>VOL X US</t>
  </si>
  <si>
    <t>PRE X US</t>
  </si>
  <si>
    <t>INVB X US</t>
  </si>
  <si>
    <t>SUP X US</t>
  </si>
  <si>
    <t>GRA INF MON</t>
  </si>
  <si>
    <t>CIRC X US</t>
  </si>
  <si>
    <t>Total Estudiantes</t>
  </si>
  <si>
    <t>Inv. en publicaciones</t>
  </si>
  <si>
    <t>US X PERB</t>
  </si>
  <si>
    <t>Monografías (vols)</t>
  </si>
  <si>
    <t>Total colección (vols)</t>
  </si>
  <si>
    <t>Notas</t>
  </si>
  <si>
    <t>Presupuesto biblioteca = sueldos y salarios + gasto en publicaciones e información</t>
  </si>
  <si>
    <t>Inversión en bibliografía = gasto en publicaciones e información</t>
  </si>
  <si>
    <t xml:space="preserve">Indicadores </t>
  </si>
  <si>
    <t>Total colección (vols) = vols monográficos + vols de revistas + vols de materiales especiales</t>
  </si>
  <si>
    <t>Circulación = préstamos + renovaciones</t>
  </si>
  <si>
    <t>Mucho uso de n/a (no aplicable) y de IND (dato no disponible)</t>
  </si>
  <si>
    <t>Algunas bibliotecas dejaron muchos campos vacíos (UTN-FRSF, UNCo-Bcentral)</t>
  </si>
  <si>
    <t>Indicadores tomados del archivo Ejercitación indicadores.xls disponible en el sitio web de RedIAB.</t>
  </si>
  <si>
    <t>Indicadores de ejemplo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</si>
</sst>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 &quot;#,##0;[Red]&quot;$ -&quot;#,##0"/>
    <numFmt numFmtId="165" formatCode="0.0"/>
  </numFmts>
  <fonts count="19"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sz val="8"/>
      <color indexed="12"/>
      <name val="Arial"/>
      <family val="2"/>
    </font>
    <font>
      <sz val="8"/>
      <color indexed="9"/>
      <name val="Tahoma"/>
      <family val="2"/>
    </font>
    <font>
      <sz val="8"/>
      <name val="Verdana"/>
      <family val="2"/>
    </font>
    <font>
      <u val="single"/>
      <sz val="8"/>
      <color indexed="12"/>
      <name val="Verdana"/>
      <family val="2"/>
    </font>
    <font>
      <u val="single"/>
      <sz val="10"/>
      <color indexed="12"/>
      <name val="Arial"/>
      <family val="2"/>
    </font>
    <font>
      <sz val="8"/>
      <color indexed="10"/>
      <name val="Verdana"/>
      <family val="2"/>
    </font>
    <font>
      <i/>
      <sz val="8"/>
      <name val="Verdana"/>
      <family val="2"/>
    </font>
    <font>
      <i/>
      <sz val="8"/>
      <color indexed="10"/>
      <name val="Verdana"/>
      <family val="2"/>
    </font>
    <font>
      <b/>
      <sz val="8"/>
      <name val="Verdana"/>
      <family val="2"/>
    </font>
    <font>
      <sz val="8"/>
      <color indexed="12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color indexed="12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59"/>
      </bottom>
    </border>
    <border>
      <left>
        <color indexed="63"/>
      </left>
      <right style="thin"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63"/>
      </right>
      <top style="thin">
        <color indexed="59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59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59"/>
      </top>
      <bottom style="thin">
        <color indexed="59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5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5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5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2" borderId="0" xfId="0" applyFont="1" applyFill="1" applyBorder="1" applyAlignment="1">
      <alignment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3" borderId="2" xfId="0" applyFont="1" applyFill="1" applyBorder="1" applyAlignment="1">
      <alignment horizontal="left" vertical="center"/>
    </xf>
    <xf numFmtId="0" fontId="1" fillId="4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/>
    </xf>
    <xf numFmtId="0" fontId="1" fillId="4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3" borderId="10" xfId="0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5" xfId="0" applyFont="1" applyFill="1" applyBorder="1" applyAlignment="1">
      <alignment/>
    </xf>
    <xf numFmtId="0" fontId="5" fillId="0" borderId="5" xfId="0" applyFont="1" applyBorder="1" applyAlignment="1">
      <alignment/>
    </xf>
    <xf numFmtId="0" fontId="6" fillId="3" borderId="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" borderId="3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7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" borderId="13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/>
    </xf>
    <xf numFmtId="0" fontId="1" fillId="3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Fill="1" applyBorder="1" applyAlignment="1">
      <alignment wrapText="1"/>
    </xf>
    <xf numFmtId="0" fontId="1" fillId="3" borderId="14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4" borderId="19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3" borderId="11" xfId="0" applyFont="1" applyFill="1" applyBorder="1" applyAlignment="1">
      <alignment horizontal="left" vertical="center"/>
    </xf>
    <xf numFmtId="0" fontId="1" fillId="4" borderId="11" xfId="0" applyFont="1" applyFill="1" applyBorder="1" applyAlignment="1" applyProtection="1">
      <alignment horizontal="left" vertical="center"/>
      <protection locked="0"/>
    </xf>
    <xf numFmtId="0" fontId="1" fillId="3" borderId="2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21" xfId="0" applyFont="1" applyBorder="1" applyAlignment="1">
      <alignment/>
    </xf>
    <xf numFmtId="0" fontId="8" fillId="3" borderId="21" xfId="0" applyFont="1" applyFill="1" applyBorder="1" applyAlignment="1">
      <alignment horizontal="left"/>
    </xf>
    <xf numFmtId="0" fontId="8" fillId="4" borderId="21" xfId="0" applyFont="1" applyFill="1" applyBorder="1" applyAlignment="1">
      <alignment horizontal="left"/>
    </xf>
    <xf numFmtId="0" fontId="8" fillId="4" borderId="21" xfId="0" applyFont="1" applyFill="1" applyBorder="1" applyAlignment="1">
      <alignment/>
    </xf>
    <xf numFmtId="0" fontId="8" fillId="3" borderId="21" xfId="0" applyFont="1" applyFill="1" applyBorder="1" applyAlignment="1">
      <alignment/>
    </xf>
    <xf numFmtId="0" fontId="8" fillId="3" borderId="21" xfId="0" applyFont="1" applyFill="1" applyBorder="1" applyAlignment="1">
      <alignment horizontal="center"/>
    </xf>
    <xf numFmtId="49" fontId="8" fillId="3" borderId="21" xfId="0" applyNumberFormat="1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9" fillId="0" borderId="0" xfId="15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8" fillId="3" borderId="0" xfId="0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right"/>
      <protection locked="0"/>
    </xf>
    <xf numFmtId="3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left"/>
      <protection locked="0"/>
    </xf>
    <xf numFmtId="0" fontId="9" fillId="0" borderId="0" xfId="15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164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 applyProtection="1">
      <alignment horizontal="right" vertical="center"/>
      <protection locked="0"/>
    </xf>
    <xf numFmtId="14" fontId="8" fillId="0" borderId="0" xfId="0" applyNumberFormat="1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/>
    </xf>
    <xf numFmtId="9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 applyProtection="1">
      <alignment horizontal="right" vertical="center" wrapText="1"/>
      <protection locked="0"/>
    </xf>
    <xf numFmtId="0" fontId="8" fillId="0" borderId="12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 applyProtection="1">
      <alignment horizontal="left" vertical="center" wrapText="1"/>
      <protection locked="0"/>
    </xf>
    <xf numFmtId="0" fontId="15" fillId="3" borderId="1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 applyProtection="1">
      <alignment horizontal="right" vertical="center" wrapText="1"/>
      <protection locked="0"/>
    </xf>
    <xf numFmtId="0" fontId="13" fillId="0" borderId="5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right" vertical="center" wrapText="1"/>
      <protection locked="0"/>
    </xf>
    <xf numFmtId="0" fontId="16" fillId="2" borderId="0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9" fontId="8" fillId="0" borderId="21" xfId="0" applyNumberFormat="1" applyFont="1" applyFill="1" applyBorder="1" applyAlignment="1">
      <alignment horizontal="righ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>
      <alignment vertical="center" wrapText="1"/>
    </xf>
    <xf numFmtId="0" fontId="11" fillId="0" borderId="5" xfId="0" applyFont="1" applyFill="1" applyBorder="1" applyAlignment="1" applyProtection="1">
      <alignment horizontal="right" vertical="center" wrapText="1"/>
      <protection locked="0"/>
    </xf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 applyProtection="1">
      <alignment horizontal="right" vertical="center" wrapText="1"/>
      <protection locked="0"/>
    </xf>
    <xf numFmtId="0" fontId="8" fillId="0" borderId="10" xfId="0" applyFont="1" applyFill="1" applyBorder="1" applyAlignment="1" applyProtection="1">
      <alignment horizontal="right" vertical="center" wrapText="1"/>
      <protection locked="0"/>
    </xf>
    <xf numFmtId="49" fontId="12" fillId="3" borderId="13" xfId="0" applyNumberFormat="1" applyFont="1" applyFill="1" applyBorder="1" applyAlignment="1">
      <alignment vertical="center" wrapText="1"/>
    </xf>
    <xf numFmtId="49" fontId="12" fillId="3" borderId="14" xfId="0" applyNumberFormat="1" applyFont="1" applyFill="1" applyBorder="1" applyAlignment="1">
      <alignment vertical="center" wrapText="1"/>
    </xf>
    <xf numFmtId="9" fontId="12" fillId="0" borderId="21" xfId="0" applyNumberFormat="1" applyFont="1" applyFill="1" applyBorder="1" applyAlignment="1">
      <alignment horizontal="righ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 applyProtection="1">
      <alignment horizontal="right" vertical="center" wrapText="1"/>
      <protection locked="0"/>
    </xf>
    <xf numFmtId="0" fontId="8" fillId="0" borderId="7" xfId="0" applyFont="1" applyFill="1" applyBorder="1" applyAlignment="1" applyProtection="1">
      <alignment horizontal="right" vertical="center" wrapText="1"/>
      <protection locked="0"/>
    </xf>
    <xf numFmtId="0" fontId="8" fillId="0" borderId="15" xfId="0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horizontal="right" vertical="center" wrapText="1"/>
      <protection locked="0"/>
    </xf>
    <xf numFmtId="0" fontId="17" fillId="2" borderId="21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vertical="center" wrapText="1"/>
    </xf>
    <xf numFmtId="0" fontId="14" fillId="4" borderId="4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right" vertical="center" wrapText="1"/>
    </xf>
    <xf numFmtId="0" fontId="11" fillId="0" borderId="22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16" xfId="0" applyFont="1" applyFill="1" applyBorder="1" applyAlignment="1" applyProtection="1">
      <alignment horizontal="left" vertical="center" wrapText="1"/>
      <protection locked="0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right" vertical="center" wrapText="1"/>
    </xf>
    <xf numFmtId="0" fontId="13" fillId="0" borderId="16" xfId="0" applyFont="1" applyFill="1" applyBorder="1" applyAlignment="1" applyProtection="1">
      <alignment horizontal="left" vertical="center" wrapText="1"/>
      <protection locked="0"/>
    </xf>
    <xf numFmtId="0" fontId="8" fillId="3" borderId="13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9" fontId="8" fillId="0" borderId="23" xfId="0" applyNumberFormat="1" applyFont="1" applyFill="1" applyBorder="1" applyAlignment="1">
      <alignment horizontal="right" vertical="center" wrapText="1"/>
    </xf>
    <xf numFmtId="0" fontId="8" fillId="0" borderId="23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right" vertical="center" wrapText="1"/>
    </xf>
    <xf numFmtId="0" fontId="8" fillId="0" borderId="26" xfId="0" applyFont="1" applyFill="1" applyBorder="1" applyAlignment="1">
      <alignment horizontal="right" vertical="center" wrapText="1"/>
    </xf>
    <xf numFmtId="0" fontId="8" fillId="0" borderId="27" xfId="0" applyFont="1" applyFill="1" applyBorder="1" applyAlignment="1">
      <alignment horizontal="righ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4" fillId="4" borderId="13" xfId="0" applyFont="1" applyFill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horizontal="right" vertical="center" wrapText="1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0" fontId="11" fillId="0" borderId="27" xfId="0" applyFont="1" applyFill="1" applyBorder="1" applyAlignment="1">
      <alignment horizontal="right" vertical="center" wrapText="1"/>
    </xf>
    <xf numFmtId="0" fontId="11" fillId="0" borderId="20" xfId="0" applyFont="1" applyFill="1" applyBorder="1" applyAlignment="1">
      <alignment horizontal="right" vertical="center" wrapText="1"/>
    </xf>
    <xf numFmtId="0" fontId="15" fillId="3" borderId="2" xfId="0" applyFont="1" applyFill="1" applyBorder="1" applyAlignment="1">
      <alignment vertical="center" wrapText="1"/>
    </xf>
    <xf numFmtId="9" fontId="15" fillId="0" borderId="21" xfId="0" applyNumberFormat="1" applyFont="1" applyFill="1" applyBorder="1" applyAlignment="1">
      <alignment horizontal="right" vertical="center" wrapText="1"/>
    </xf>
    <xf numFmtId="0" fontId="14" fillId="3" borderId="3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vertical="center" wrapText="1"/>
    </xf>
    <xf numFmtId="0" fontId="14" fillId="3" borderId="13" xfId="0" applyFont="1" applyFill="1" applyBorder="1" applyAlignment="1">
      <alignment vertical="center" wrapText="1"/>
    </xf>
    <xf numFmtId="0" fontId="14" fillId="3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8" fillId="4" borderId="13" xfId="0" applyFont="1" applyFill="1" applyBorder="1" applyAlignment="1">
      <alignment vertical="center" wrapText="1"/>
    </xf>
    <xf numFmtId="0" fontId="8" fillId="4" borderId="14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right" vertical="center" wrapText="1"/>
    </xf>
    <xf numFmtId="0" fontId="11" fillId="0" borderId="28" xfId="0" applyFont="1" applyFill="1" applyBorder="1" applyAlignment="1">
      <alignment horizontal="right" vertical="center" wrapText="1"/>
    </xf>
    <xf numFmtId="0" fontId="8" fillId="0" borderId="29" xfId="0" applyFont="1" applyFill="1" applyBorder="1" applyAlignment="1">
      <alignment horizontal="right" vertical="center" wrapText="1"/>
    </xf>
    <xf numFmtId="0" fontId="11" fillId="0" borderId="2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left" vertical="center" wrapText="1"/>
    </xf>
    <xf numFmtId="9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horizontal="right" vertical="center" wrapText="1"/>
    </xf>
    <xf numFmtId="0" fontId="8" fillId="3" borderId="0" xfId="0" applyFont="1" applyFill="1" applyAlignment="1">
      <alignment horizontal="right" vertical="center" wrapText="1"/>
    </xf>
    <xf numFmtId="0" fontId="8" fillId="3" borderId="11" xfId="0" applyFont="1" applyFill="1" applyBorder="1" applyAlignment="1">
      <alignment horizontal="right" vertical="center" wrapText="1"/>
    </xf>
    <xf numFmtId="0" fontId="11" fillId="0" borderId="29" xfId="0" applyFont="1" applyFill="1" applyBorder="1" applyAlignment="1">
      <alignment horizontal="righ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14" fillId="3" borderId="30" xfId="0" applyFont="1" applyFill="1" applyBorder="1" applyAlignment="1">
      <alignment horizontal="left" vertical="center" wrapText="1"/>
    </xf>
    <xf numFmtId="0" fontId="14" fillId="3" borderId="3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right" vertical="center" wrapText="1"/>
    </xf>
    <xf numFmtId="0" fontId="11" fillId="0" borderId="16" xfId="0" applyFont="1" applyFill="1" applyBorder="1" applyAlignment="1" applyProtection="1">
      <alignment horizontal="right" vertical="center" wrapText="1"/>
      <protection locked="0"/>
    </xf>
    <xf numFmtId="0" fontId="8" fillId="0" borderId="11" xfId="0" applyFont="1" applyFill="1" applyBorder="1" applyAlignment="1">
      <alignment vertical="center" wrapText="1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14" fillId="3" borderId="13" xfId="0" applyFont="1" applyFill="1" applyBorder="1" applyAlignment="1">
      <alignment horizontal="left" vertical="center" wrapText="1"/>
    </xf>
    <xf numFmtId="0" fontId="14" fillId="3" borderId="14" xfId="0" applyFont="1" applyFill="1" applyBorder="1" applyAlignment="1">
      <alignment horizontal="left"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8" fillId="3" borderId="31" xfId="0" applyFont="1" applyFill="1" applyBorder="1" applyAlignment="1">
      <alignment vertical="center" wrapText="1"/>
    </xf>
    <xf numFmtId="49" fontId="12" fillId="0" borderId="13" xfId="0" applyNumberFormat="1" applyFont="1" applyBorder="1" applyAlignment="1">
      <alignment vertical="center"/>
    </xf>
    <xf numFmtId="49" fontId="12" fillId="0" borderId="14" xfId="0" applyNumberFormat="1" applyFont="1" applyBorder="1" applyAlignment="1">
      <alignment vertical="center" wrapText="1"/>
    </xf>
    <xf numFmtId="49" fontId="12" fillId="0" borderId="15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14" fillId="4" borderId="8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 vertical="center" wrapText="1"/>
    </xf>
    <xf numFmtId="0" fontId="16" fillId="2" borderId="0" xfId="0" applyFont="1" applyFill="1" applyBorder="1" applyAlignment="1">
      <alignment/>
    </xf>
    <xf numFmtId="0" fontId="16" fillId="2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1" fillId="3" borderId="2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left"/>
    </xf>
    <xf numFmtId="0" fontId="14" fillId="5" borderId="33" xfId="0" applyFont="1" applyFill="1" applyBorder="1" applyAlignment="1">
      <alignment/>
    </xf>
    <xf numFmtId="0" fontId="8" fillId="0" borderId="33" xfId="0" applyFont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3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9" fontId="14" fillId="0" borderId="34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33" xfId="0" applyFont="1" applyBorder="1" applyAlignment="1">
      <alignment vertical="center" readingOrder="1"/>
    </xf>
    <xf numFmtId="0" fontId="8" fillId="0" borderId="33" xfId="0" applyFont="1" applyFill="1" applyBorder="1" applyAlignment="1">
      <alignment vertical="center" readingOrder="1"/>
    </xf>
    <xf numFmtId="0" fontId="8" fillId="0" borderId="0" xfId="0" applyFont="1" applyAlignment="1">
      <alignment readingOrder="1"/>
    </xf>
    <xf numFmtId="0" fontId="8" fillId="0" borderId="0" xfId="0" applyFont="1" applyBorder="1" applyAlignment="1">
      <alignment horizontal="left" vertical="center"/>
    </xf>
    <xf numFmtId="0" fontId="8" fillId="0" borderId="35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left"/>
    </xf>
    <xf numFmtId="165" fontId="8" fillId="0" borderId="0" xfId="0" applyNumberFormat="1" applyFont="1" applyBorder="1" applyAlignment="1">
      <alignment/>
    </xf>
    <xf numFmtId="165" fontId="8" fillId="0" borderId="36" xfId="0" applyNumberFormat="1" applyFont="1" applyBorder="1" applyAlignment="1">
      <alignment/>
    </xf>
    <xf numFmtId="0" fontId="8" fillId="3" borderId="37" xfId="0" applyFont="1" applyFill="1" applyBorder="1" applyAlignment="1">
      <alignment horizontal="center" vertical="center" wrapText="1"/>
    </xf>
    <xf numFmtId="3" fontId="8" fillId="0" borderId="38" xfId="0" applyNumberFormat="1" applyFont="1" applyFill="1" applyBorder="1" applyAlignment="1">
      <alignment horizontal="right"/>
    </xf>
    <xf numFmtId="0" fontId="8" fillId="3" borderId="34" xfId="0" applyFont="1" applyFill="1" applyBorder="1" applyAlignment="1">
      <alignment horizontal="center" vertical="center" wrapText="1"/>
    </xf>
    <xf numFmtId="165" fontId="8" fillId="0" borderId="38" xfId="0" applyNumberFormat="1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3" fontId="8" fillId="0" borderId="38" xfId="0" applyNumberFormat="1" applyFont="1" applyFill="1" applyBorder="1" applyAlignment="1" applyProtection="1">
      <alignment horizontal="right" vertical="center"/>
      <protection locked="0"/>
    </xf>
    <xf numFmtId="3" fontId="8" fillId="0" borderId="38" xfId="0" applyNumberFormat="1" applyFont="1" applyFill="1" applyBorder="1" applyAlignment="1" applyProtection="1">
      <alignment horizontal="right"/>
      <protection locked="0"/>
    </xf>
    <xf numFmtId="0" fontId="8" fillId="5" borderId="39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3" fontId="14" fillId="0" borderId="40" xfId="0" applyNumberFormat="1" applyFont="1" applyFill="1" applyBorder="1" applyAlignment="1">
      <alignment/>
    </xf>
    <xf numFmtId="0" fontId="1" fillId="3" borderId="14" xfId="0" applyFont="1" applyFill="1" applyBorder="1" applyAlignment="1">
      <alignment horizontal="left" vertical="center" wrapText="1"/>
    </xf>
    <xf numFmtId="3" fontId="14" fillId="0" borderId="41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4" fillId="0" borderId="43" xfId="0" applyNumberFormat="1" applyFont="1" applyFill="1" applyBorder="1" applyAlignment="1">
      <alignment/>
    </xf>
    <xf numFmtId="0" fontId="8" fillId="6" borderId="37" xfId="0" applyFont="1" applyFill="1" applyBorder="1" applyAlignment="1">
      <alignment horizontal="center" vertical="center" wrapText="1"/>
    </xf>
    <xf numFmtId="165" fontId="14" fillId="0" borderId="37" xfId="0" applyNumberFormat="1" applyFont="1" applyFill="1" applyBorder="1" applyAlignment="1">
      <alignment/>
    </xf>
    <xf numFmtId="165" fontId="14" fillId="0" borderId="32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3" fontId="14" fillId="0" borderId="44" xfId="0" applyNumberFormat="1" applyFont="1" applyFill="1" applyBorder="1" applyAlignment="1">
      <alignment/>
    </xf>
    <xf numFmtId="3" fontId="14" fillId="0" borderId="45" xfId="0" applyNumberFormat="1" applyFont="1" applyFill="1" applyBorder="1" applyAlignment="1">
      <alignment/>
    </xf>
    <xf numFmtId="0" fontId="8" fillId="5" borderId="46" xfId="0" applyFont="1" applyFill="1" applyBorder="1" applyAlignment="1">
      <alignment horizontal="center" vertical="center" wrapText="1"/>
    </xf>
    <xf numFmtId="0" fontId="8" fillId="5" borderId="47" xfId="0" applyFont="1" applyFill="1" applyBorder="1" applyAlignment="1">
      <alignment horizontal="center" vertical="center" wrapText="1"/>
    </xf>
    <xf numFmtId="165" fontId="14" fillId="0" borderId="47" xfId="0" applyNumberFormat="1" applyFont="1" applyFill="1" applyBorder="1" applyAlignment="1">
      <alignment/>
    </xf>
    <xf numFmtId="0" fontId="8" fillId="5" borderId="48" xfId="0" applyFont="1" applyFill="1" applyBorder="1" applyAlignment="1">
      <alignment horizontal="center" vertical="center" wrapText="1"/>
    </xf>
    <xf numFmtId="165" fontId="14" fillId="0" borderId="34" xfId="0" applyNumberFormat="1" applyFont="1" applyFill="1" applyBorder="1" applyAlignment="1">
      <alignment/>
    </xf>
    <xf numFmtId="0" fontId="8" fillId="7" borderId="0" xfId="0" applyFont="1" applyFill="1" applyBorder="1" applyAlignment="1">
      <alignment horizontal="left"/>
    </xf>
    <xf numFmtId="0" fontId="8" fillId="7" borderId="0" xfId="0" applyFont="1" applyFill="1" applyAlignment="1">
      <alignment/>
    </xf>
    <xf numFmtId="0" fontId="16" fillId="7" borderId="0" xfId="0" applyFont="1" applyFill="1" applyAlignment="1">
      <alignment/>
    </xf>
    <xf numFmtId="0" fontId="17" fillId="7" borderId="0" xfId="0" applyFont="1" applyFill="1" applyAlignment="1">
      <alignment/>
    </xf>
    <xf numFmtId="0" fontId="8" fillId="6" borderId="0" xfId="0" applyFont="1" applyFill="1" applyAlignment="1">
      <alignment/>
    </xf>
    <xf numFmtId="0" fontId="8" fillId="8" borderId="21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right"/>
    </xf>
    <xf numFmtId="3" fontId="8" fillId="6" borderId="0" xfId="0" applyNumberFormat="1" applyFont="1" applyFill="1" applyBorder="1" applyAlignment="1">
      <alignment horizontal="right"/>
    </xf>
    <xf numFmtId="0" fontId="8" fillId="8" borderId="21" xfId="0" applyFont="1" applyFill="1" applyBorder="1" applyAlignment="1">
      <alignment/>
    </xf>
    <xf numFmtId="0" fontId="1" fillId="3" borderId="9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49" fontId="3" fillId="0" borderId="16" xfId="0" applyNumberFormat="1" applyFont="1" applyBorder="1" applyAlignment="1">
      <alignment vertical="top" wrapText="1"/>
    </xf>
    <xf numFmtId="0" fontId="1" fillId="3" borderId="19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1" fillId="3" borderId="22" xfId="0" applyFont="1" applyFill="1" applyBorder="1" applyAlignment="1">
      <alignment wrapText="1"/>
    </xf>
    <xf numFmtId="0" fontId="1" fillId="3" borderId="20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4" fillId="9" borderId="7" xfId="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vertical="top" wrapText="1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 vertical="center" wrapText="1"/>
    </xf>
    <xf numFmtId="0" fontId="14" fillId="0" borderId="0" xfId="0" applyFont="1" applyFill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A1A1A"/>
      <rgbColor rgb="00333300"/>
      <rgbColor rgb="00993300"/>
      <rgbColor rgb="00993366"/>
      <rgbColor rgb="003A3935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cunc@uncoma.edu.ar" TargetMode="External" /><Relationship Id="rId2" Type="http://schemas.openxmlformats.org/officeDocument/2006/relationships/hyperlink" Target="http://biblioteca.uncoma.edu.ar/" TargetMode="External" /><Relationship Id="rId3" Type="http://schemas.openxmlformats.org/officeDocument/2006/relationships/hyperlink" Target="mailto:biblio@fca.uncu.edu.ar" TargetMode="External" /><Relationship Id="rId4" Type="http://schemas.openxmlformats.org/officeDocument/2006/relationships/hyperlink" Target="http://www.fca.uncu.edu.ar/" TargetMode="External" /><Relationship Id="rId5" Type="http://schemas.openxmlformats.org/officeDocument/2006/relationships/hyperlink" Target="mailto:biblio@unlpam.edu.ar" TargetMode="External" /><Relationship Id="rId6" Type="http://schemas.openxmlformats.org/officeDocument/2006/relationships/hyperlink" Target="http://www.biblioteca.unlpam.edu.ar/" TargetMode="External" /><Relationship Id="rId7" Type="http://schemas.openxmlformats.org/officeDocument/2006/relationships/hyperlink" Target="http://www.biblioteca.unlpam.edu.ar/" TargetMode="External" /><Relationship Id="rId8" Type="http://schemas.openxmlformats.org/officeDocument/2006/relationships/hyperlink" Target="mailto:bibagro@uns.edu.ar" TargetMode="External" /><Relationship Id="rId9" Type="http://schemas.openxmlformats.org/officeDocument/2006/relationships/hyperlink" Target="http://www.criba.edu.ar/bibagro" TargetMode="External" /><Relationship Id="rId10" Type="http://schemas.openxmlformats.org/officeDocument/2006/relationships/hyperlink" Target="mailto:croca@fra.utn.edu.ar" TargetMode="External" /><Relationship Id="rId11" Type="http://schemas.openxmlformats.org/officeDocument/2006/relationships/hyperlink" Target="http://www.fra.utn.edu.ar/" TargetMode="External" /><Relationship Id="rId12" Type="http://schemas.openxmlformats.org/officeDocument/2006/relationships/hyperlink" Target="mailto:biblioteca@frcu.utn.edu.ar" TargetMode="External" /><Relationship Id="rId13" Type="http://schemas.openxmlformats.org/officeDocument/2006/relationships/hyperlink" Target="http://www.frcu.utn.edu.ar/" TargetMode="External" /><Relationship Id="rId14" Type="http://schemas.openxmlformats.org/officeDocument/2006/relationships/hyperlink" Target="mailto:biblioteca@frsf.utn.edu.ar" TargetMode="External" /><Relationship Id="rId15" Type="http://schemas.openxmlformats.org/officeDocument/2006/relationships/hyperlink" Target="http://www.frsf.utn.edu.ar/biblioteca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zoomScale="104" zoomScaleNormal="104" workbookViewId="0" topLeftCell="A1">
      <selection activeCell="I1" sqref="I1"/>
    </sheetView>
  </sheetViews>
  <sheetFormatPr defaultColWidth="11.421875" defaultRowHeight="15" customHeight="1"/>
  <cols>
    <col min="1" max="1" width="6.7109375" style="1" customWidth="1"/>
    <col min="2" max="2" width="17.57421875" style="1" customWidth="1"/>
    <col min="3" max="7" width="11.421875" style="1" customWidth="1"/>
    <col min="8" max="8" width="10.140625" style="1" customWidth="1"/>
    <col min="9" max="16384" width="11.421875" style="1" customWidth="1"/>
  </cols>
  <sheetData>
    <row r="1" spans="1:8" s="3" customFormat="1" ht="11.25" customHeight="1">
      <c r="A1" s="2"/>
      <c r="B1" s="363" t="s">
        <v>0</v>
      </c>
      <c r="C1" s="363"/>
      <c r="D1" s="363"/>
      <c r="E1" s="363"/>
      <c r="F1" s="363"/>
      <c r="G1" s="363"/>
      <c r="H1" s="363"/>
    </row>
    <row r="2" spans="1:8" s="3" customFormat="1" ht="11.25" customHeight="1">
      <c r="A2" s="2"/>
      <c r="B2" s="363" t="s">
        <v>1</v>
      </c>
      <c r="C2" s="363"/>
      <c r="D2" s="363"/>
      <c r="E2" s="363"/>
      <c r="F2" s="363"/>
      <c r="G2" s="363"/>
      <c r="H2" s="363"/>
    </row>
    <row r="3" spans="1:8" s="3" customFormat="1" ht="11.25" customHeight="1">
      <c r="A3" s="2"/>
      <c r="B3" s="363" t="s">
        <v>2</v>
      </c>
      <c r="C3" s="363"/>
      <c r="D3" s="363"/>
      <c r="E3" s="363"/>
      <c r="F3" s="363"/>
      <c r="G3" s="363"/>
      <c r="H3" s="363"/>
    </row>
    <row r="4" s="3" customFormat="1" ht="11.25" customHeight="1">
      <c r="B4" s="4"/>
    </row>
    <row r="5" spans="1:8" s="3" customFormat="1" ht="12.75" customHeight="1">
      <c r="A5" s="5"/>
      <c r="B5" s="363" t="s">
        <v>3</v>
      </c>
      <c r="C5" s="363"/>
      <c r="D5" s="363"/>
      <c r="E5" s="363"/>
      <c r="F5" s="363"/>
      <c r="G5" s="363"/>
      <c r="H5" s="363"/>
    </row>
    <row r="6" spans="1:8" s="8" customFormat="1" ht="15" customHeight="1">
      <c r="A6" s="6" t="s">
        <v>4</v>
      </c>
      <c r="B6" s="7" t="s">
        <v>5</v>
      </c>
      <c r="C6" s="382"/>
      <c r="D6" s="382"/>
      <c r="E6" s="382"/>
      <c r="F6" s="382"/>
      <c r="G6" s="382"/>
      <c r="H6" s="382"/>
    </row>
    <row r="7" spans="1:8" s="8" customFormat="1" ht="15" customHeight="1">
      <c r="A7" s="9" t="s">
        <v>6</v>
      </c>
      <c r="B7" s="10" t="s">
        <v>7</v>
      </c>
      <c r="C7" s="384"/>
      <c r="D7" s="384"/>
      <c r="E7" s="384"/>
      <c r="F7" s="384"/>
      <c r="G7" s="384"/>
      <c r="H7" s="384"/>
    </row>
    <row r="8" spans="1:8" s="8" customFormat="1" ht="15" customHeight="1">
      <c r="A8" s="6" t="s">
        <v>8</v>
      </c>
      <c r="B8" s="7" t="s">
        <v>9</v>
      </c>
      <c r="C8" s="382"/>
      <c r="D8" s="382"/>
      <c r="E8" s="382"/>
      <c r="F8" s="382"/>
      <c r="G8" s="382"/>
      <c r="H8" s="382"/>
    </row>
    <row r="9" spans="1:8" s="8" customFormat="1" ht="15" customHeight="1">
      <c r="A9" s="6" t="s">
        <v>10</v>
      </c>
      <c r="B9" s="7" t="s">
        <v>11</v>
      </c>
      <c r="C9" s="382"/>
      <c r="D9" s="382"/>
      <c r="E9" s="382"/>
      <c r="F9" s="382"/>
      <c r="G9" s="382"/>
      <c r="H9" s="382"/>
    </row>
    <row r="10" spans="1:8" s="8" customFormat="1" ht="15" customHeight="1">
      <c r="A10" s="6" t="s">
        <v>12</v>
      </c>
      <c r="B10" s="7" t="s">
        <v>13</v>
      </c>
      <c r="C10" s="382" t="s">
        <v>14</v>
      </c>
      <c r="D10" s="382"/>
      <c r="E10" s="382"/>
      <c r="F10" s="382"/>
      <c r="G10" s="382"/>
      <c r="H10" s="382"/>
    </row>
    <row r="11" spans="1:8" s="8" customFormat="1" ht="36" customHeight="1">
      <c r="A11" s="6" t="s">
        <v>15</v>
      </c>
      <c r="B11" s="7" t="s">
        <v>16</v>
      </c>
      <c r="C11" s="382" t="s">
        <v>17</v>
      </c>
      <c r="D11" s="382"/>
      <c r="E11" s="382"/>
      <c r="F11" s="382"/>
      <c r="G11" s="382"/>
      <c r="H11" s="382"/>
    </row>
    <row r="12" spans="1:8" s="8" customFormat="1" ht="35.25" customHeight="1">
      <c r="A12" s="6" t="s">
        <v>18</v>
      </c>
      <c r="B12" s="7" t="s">
        <v>19</v>
      </c>
      <c r="C12" s="382" t="s">
        <v>20</v>
      </c>
      <c r="D12" s="382"/>
      <c r="E12" s="382"/>
      <c r="F12" s="382"/>
      <c r="G12" s="382"/>
      <c r="H12" s="382"/>
    </row>
    <row r="13" spans="1:8" s="8" customFormat="1" ht="30.75" customHeight="1">
      <c r="A13" s="6" t="s">
        <v>21</v>
      </c>
      <c r="B13" s="7" t="s">
        <v>22</v>
      </c>
      <c r="C13" s="382" t="s">
        <v>23</v>
      </c>
      <c r="D13" s="382"/>
      <c r="E13" s="382"/>
      <c r="F13" s="382"/>
      <c r="G13" s="382"/>
      <c r="H13" s="382"/>
    </row>
    <row r="14" spans="1:8" s="8" customFormat="1" ht="15" customHeight="1">
      <c r="A14" s="6" t="s">
        <v>24</v>
      </c>
      <c r="B14" s="7" t="s">
        <v>25</v>
      </c>
      <c r="C14" s="382"/>
      <c r="D14" s="382"/>
      <c r="E14" s="382"/>
      <c r="F14" s="382"/>
      <c r="G14" s="382"/>
      <c r="H14" s="382"/>
    </row>
    <row r="15" spans="1:8" s="8" customFormat="1" ht="15" customHeight="1">
      <c r="A15" s="6" t="s">
        <v>26</v>
      </c>
      <c r="B15" s="7" t="s">
        <v>27</v>
      </c>
      <c r="C15" s="382"/>
      <c r="D15" s="382"/>
      <c r="E15" s="382"/>
      <c r="F15" s="382"/>
      <c r="G15" s="382"/>
      <c r="H15" s="382"/>
    </row>
    <row r="16" spans="1:8" s="8" customFormat="1" ht="15" customHeight="1">
      <c r="A16" s="6" t="s">
        <v>28</v>
      </c>
      <c r="B16" s="7" t="s">
        <v>29</v>
      </c>
      <c r="C16" s="382"/>
      <c r="D16" s="382"/>
      <c r="E16" s="382"/>
      <c r="F16" s="382"/>
      <c r="G16" s="382"/>
      <c r="H16" s="382"/>
    </row>
    <row r="17" spans="1:8" s="8" customFormat="1" ht="15" customHeight="1">
      <c r="A17" s="6" t="s">
        <v>30</v>
      </c>
      <c r="B17" s="7" t="s">
        <v>31</v>
      </c>
      <c r="C17" s="382"/>
      <c r="D17" s="382"/>
      <c r="E17" s="382"/>
      <c r="F17" s="382"/>
      <c r="G17" s="382"/>
      <c r="H17" s="382"/>
    </row>
    <row r="18" spans="1:8" s="8" customFormat="1" ht="15" customHeight="1">
      <c r="A18" s="6" t="s">
        <v>32</v>
      </c>
      <c r="B18" s="7" t="s">
        <v>33</v>
      </c>
      <c r="C18" s="382"/>
      <c r="D18" s="382"/>
      <c r="E18" s="382"/>
      <c r="F18" s="382"/>
      <c r="G18" s="382"/>
      <c r="H18" s="382"/>
    </row>
    <row r="19" spans="1:8" s="8" customFormat="1" ht="15" customHeight="1">
      <c r="A19" s="6" t="s">
        <v>34</v>
      </c>
      <c r="B19" s="7" t="s">
        <v>35</v>
      </c>
      <c r="C19" s="382"/>
      <c r="D19" s="382"/>
      <c r="E19" s="382"/>
      <c r="F19" s="382"/>
      <c r="G19" s="382"/>
      <c r="H19" s="382"/>
    </row>
    <row r="20" spans="1:8" s="8" customFormat="1" ht="72.75" customHeight="1">
      <c r="A20" s="6" t="s">
        <v>36</v>
      </c>
      <c r="B20" s="7" t="s">
        <v>37</v>
      </c>
      <c r="C20" s="382"/>
      <c r="D20" s="382"/>
      <c r="E20" s="382"/>
      <c r="F20" s="382"/>
      <c r="G20" s="382"/>
      <c r="H20" s="382"/>
    </row>
    <row r="21" spans="1:8" s="8" customFormat="1" ht="29.25" customHeight="1">
      <c r="A21" s="6" t="s">
        <v>38</v>
      </c>
      <c r="B21" s="7" t="s">
        <v>39</v>
      </c>
      <c r="C21" s="383" t="s">
        <v>40</v>
      </c>
      <c r="D21" s="383"/>
      <c r="E21" s="383"/>
      <c r="F21" s="383"/>
      <c r="G21" s="383"/>
      <c r="H21" s="383"/>
    </row>
    <row r="22" spans="2:8" s="11" customFormat="1" ht="29.25" customHeight="1">
      <c r="B22" s="12"/>
      <c r="C22" s="13"/>
      <c r="D22" s="14"/>
      <c r="E22" s="14"/>
      <c r="F22" s="14"/>
      <c r="G22" s="14"/>
      <c r="H22" s="14"/>
    </row>
    <row r="23" spans="1:8" s="3" customFormat="1" ht="12.75" customHeight="1">
      <c r="A23" s="363" t="s">
        <v>41</v>
      </c>
      <c r="B23" s="363"/>
      <c r="C23" s="363"/>
      <c r="D23" s="363"/>
      <c r="E23" s="363"/>
      <c r="F23" s="15"/>
      <c r="G23" s="15"/>
      <c r="H23" s="15"/>
    </row>
    <row r="24" spans="1:5" s="8" customFormat="1" ht="15" customHeight="1">
      <c r="A24" s="6" t="s">
        <v>42</v>
      </c>
      <c r="B24" s="364" t="s">
        <v>43</v>
      </c>
      <c r="C24" s="364"/>
      <c r="D24" s="16"/>
      <c r="E24" s="17"/>
    </row>
    <row r="25" spans="1:5" ht="15" customHeight="1">
      <c r="A25" s="18" t="s">
        <v>44</v>
      </c>
      <c r="B25" s="379" t="s">
        <v>45</v>
      </c>
      <c r="C25" s="379"/>
      <c r="D25" s="20"/>
      <c r="E25" s="21"/>
    </row>
    <row r="26" spans="1:5" ht="15" customHeight="1">
      <c r="A26" s="6" t="s">
        <v>46</v>
      </c>
      <c r="B26" s="364" t="s">
        <v>47</v>
      </c>
      <c r="C26" s="364"/>
      <c r="D26" s="22"/>
      <c r="E26" s="23"/>
    </row>
    <row r="27" spans="1:5" ht="15" customHeight="1">
      <c r="A27" s="18" t="s">
        <v>48</v>
      </c>
      <c r="B27" s="379" t="s">
        <v>49</v>
      </c>
      <c r="C27" s="379"/>
      <c r="D27" s="20"/>
      <c r="E27" s="21"/>
    </row>
    <row r="28" spans="1:5" ht="15" customHeight="1">
      <c r="A28" s="6" t="s">
        <v>50</v>
      </c>
      <c r="B28" s="364" t="s">
        <v>51</v>
      </c>
      <c r="C28" s="364"/>
      <c r="D28" s="22"/>
      <c r="E28" s="23"/>
    </row>
    <row r="29" spans="1:5" ht="15" customHeight="1">
      <c r="A29" s="6" t="s">
        <v>52</v>
      </c>
      <c r="B29" s="364" t="s">
        <v>53</v>
      </c>
      <c r="C29" s="364"/>
      <c r="D29" s="22"/>
      <c r="E29" s="23"/>
    </row>
    <row r="30" spans="1:3" s="25" customFormat="1" ht="15" customHeight="1">
      <c r="A30" s="11"/>
      <c r="B30" s="12"/>
      <c r="C30" s="24"/>
    </row>
    <row r="31" spans="1:7" s="25" customFormat="1" ht="15" customHeight="1">
      <c r="A31" s="6" t="s">
        <v>54</v>
      </c>
      <c r="B31" s="364" t="s">
        <v>55</v>
      </c>
      <c r="C31" s="364"/>
      <c r="D31" s="22"/>
      <c r="E31" s="26"/>
      <c r="F31" s="11"/>
      <c r="G31" s="24"/>
    </row>
    <row r="32" spans="1:7" s="25" customFormat="1" ht="15" customHeight="1">
      <c r="A32" s="18" t="s">
        <v>56</v>
      </c>
      <c r="B32" s="379" t="s">
        <v>57</v>
      </c>
      <c r="C32" s="379"/>
      <c r="D32" s="20"/>
      <c r="E32" s="21"/>
      <c r="F32" s="12"/>
      <c r="G32" s="24"/>
    </row>
    <row r="33" spans="1:7" s="25" customFormat="1" ht="15" customHeight="1">
      <c r="A33" s="6" t="s">
        <v>58</v>
      </c>
      <c r="B33" s="364" t="s">
        <v>59</v>
      </c>
      <c r="C33" s="364"/>
      <c r="D33" s="22"/>
      <c r="E33" s="23"/>
      <c r="F33" s="12"/>
      <c r="G33" s="24"/>
    </row>
    <row r="34" spans="1:7" s="25" customFormat="1" ht="15" customHeight="1">
      <c r="A34" s="6" t="s">
        <v>60</v>
      </c>
      <c r="B34" s="364" t="s">
        <v>61</v>
      </c>
      <c r="C34" s="364"/>
      <c r="D34" s="22"/>
      <c r="E34" s="26"/>
      <c r="F34" s="12"/>
      <c r="G34" s="24"/>
    </row>
    <row r="35" spans="1:7" s="25" customFormat="1" ht="15" customHeight="1">
      <c r="A35" s="11"/>
      <c r="B35" s="12"/>
      <c r="C35" s="24"/>
      <c r="E35" s="11"/>
      <c r="F35" s="12"/>
      <c r="G35" s="24"/>
    </row>
    <row r="36" spans="1:8" ht="15" customHeight="1">
      <c r="A36" s="6" t="s">
        <v>62</v>
      </c>
      <c r="B36" s="364" t="s">
        <v>63</v>
      </c>
      <c r="C36" s="364"/>
      <c r="D36" s="22"/>
      <c r="E36" s="27"/>
      <c r="F36" s="3"/>
      <c r="G36" s="3"/>
      <c r="H36" s="3"/>
    </row>
    <row r="37" spans="1:8" ht="15" customHeight="1">
      <c r="A37" s="6" t="s">
        <v>64</v>
      </c>
      <c r="B37" s="379" t="s">
        <v>65</v>
      </c>
      <c r="C37" s="379"/>
      <c r="D37" s="20"/>
      <c r="E37" s="28"/>
      <c r="F37" s="3"/>
      <c r="G37" s="3"/>
      <c r="H37" s="3"/>
    </row>
    <row r="38" spans="1:8" ht="15" customHeight="1">
      <c r="A38" s="29" t="s">
        <v>66</v>
      </c>
      <c r="B38" s="362" t="s">
        <v>67</v>
      </c>
      <c r="C38" s="362"/>
      <c r="D38" s="30"/>
      <c r="E38" s="31"/>
      <c r="F38" s="3"/>
      <c r="G38" s="3"/>
      <c r="H38" s="3"/>
    </row>
    <row r="39" spans="1:5" ht="15" customHeight="1">
      <c r="A39" s="381" t="s">
        <v>68</v>
      </c>
      <c r="B39" s="381"/>
      <c r="C39" s="381"/>
      <c r="D39" s="381"/>
      <c r="E39" s="381"/>
    </row>
    <row r="40" spans="1:5" ht="15" customHeight="1">
      <c r="A40" s="381"/>
      <c r="B40" s="381"/>
      <c r="C40" s="381"/>
      <c r="D40" s="381"/>
      <c r="E40" s="381"/>
    </row>
    <row r="41" spans="1:5" ht="15" customHeight="1">
      <c r="A41" s="381"/>
      <c r="B41" s="381"/>
      <c r="C41" s="381"/>
      <c r="D41" s="381"/>
      <c r="E41" s="381"/>
    </row>
    <row r="42" spans="1:5" ht="15" customHeight="1">
      <c r="A42" s="381"/>
      <c r="B42" s="381"/>
      <c r="C42" s="381"/>
      <c r="D42" s="381"/>
      <c r="E42" s="381"/>
    </row>
    <row r="43" spans="1:5" ht="15" customHeight="1">
      <c r="A43" s="381"/>
      <c r="B43" s="381"/>
      <c r="C43" s="381"/>
      <c r="D43" s="381"/>
      <c r="E43" s="381"/>
    </row>
    <row r="45" spans="1:8" s="8" customFormat="1" ht="15" customHeight="1">
      <c r="A45" s="6" t="s">
        <v>69</v>
      </c>
      <c r="B45" s="364" t="s">
        <v>70</v>
      </c>
      <c r="C45" s="364"/>
      <c r="D45" s="364"/>
      <c r="E45" s="32" t="s">
        <v>14</v>
      </c>
      <c r="F45" s="33"/>
      <c r="G45" s="33"/>
      <c r="H45" s="33"/>
    </row>
    <row r="46" spans="1:5" ht="15" customHeight="1">
      <c r="A46" s="18" t="s">
        <v>71</v>
      </c>
      <c r="B46" s="379" t="s">
        <v>72</v>
      </c>
      <c r="C46" s="379"/>
      <c r="D46" s="379"/>
      <c r="E46" s="34" t="s">
        <v>14</v>
      </c>
    </row>
    <row r="47" spans="1:5" ht="15" customHeight="1">
      <c r="A47" s="6" t="s">
        <v>73</v>
      </c>
      <c r="B47" s="364" t="s">
        <v>74</v>
      </c>
      <c r="C47" s="364"/>
      <c r="D47" s="364"/>
      <c r="E47" s="32" t="s">
        <v>14</v>
      </c>
    </row>
    <row r="48" spans="2:8" s="11" customFormat="1" ht="29.25" customHeight="1">
      <c r="B48" s="12"/>
      <c r="C48" s="13"/>
      <c r="D48" s="14"/>
      <c r="E48" s="14"/>
      <c r="F48" s="14"/>
      <c r="G48" s="14"/>
      <c r="H48" s="14"/>
    </row>
    <row r="49" spans="1:8" s="3" customFormat="1" ht="12.75" customHeight="1">
      <c r="A49" s="363" t="s">
        <v>75</v>
      </c>
      <c r="B49" s="363"/>
      <c r="C49" s="363"/>
      <c r="D49" s="363"/>
      <c r="E49" s="363"/>
      <c r="F49" s="363"/>
      <c r="G49" s="363"/>
      <c r="H49" s="363"/>
    </row>
    <row r="50" spans="1:8" ht="35.25" customHeight="1">
      <c r="A50" s="380" t="s">
        <v>76</v>
      </c>
      <c r="B50" s="380"/>
      <c r="C50" s="380"/>
      <c r="D50" s="35" t="s">
        <v>77</v>
      </c>
      <c r="E50" s="36" t="s">
        <v>78</v>
      </c>
      <c r="F50" s="35" t="s">
        <v>79</v>
      </c>
      <c r="G50" s="35" t="s">
        <v>80</v>
      </c>
      <c r="H50" s="35" t="s">
        <v>81</v>
      </c>
    </row>
    <row r="51" spans="1:8" ht="15" customHeight="1">
      <c r="A51" s="37" t="s">
        <v>82</v>
      </c>
      <c r="B51" s="369" t="s">
        <v>83</v>
      </c>
      <c r="C51" s="369"/>
      <c r="D51" s="38"/>
      <c r="E51" s="39"/>
      <c r="F51" s="39" t="s">
        <v>84</v>
      </c>
      <c r="G51" s="39" t="s">
        <v>84</v>
      </c>
      <c r="H51" s="39"/>
    </row>
    <row r="52" spans="1:8" ht="15" customHeight="1">
      <c r="A52" s="37" t="s">
        <v>85</v>
      </c>
      <c r="B52" s="369" t="s">
        <v>86</v>
      </c>
      <c r="C52" s="369"/>
      <c r="D52" s="38"/>
      <c r="E52" s="39"/>
      <c r="F52" s="39" t="s">
        <v>87</v>
      </c>
      <c r="G52" s="39" t="s">
        <v>87</v>
      </c>
      <c r="H52" s="39"/>
    </row>
    <row r="53" spans="1:8" ht="15" customHeight="1">
      <c r="A53" s="37" t="s">
        <v>88</v>
      </c>
      <c r="B53" s="369" t="s">
        <v>89</v>
      </c>
      <c r="C53" s="369"/>
      <c r="D53" s="39"/>
      <c r="E53" s="39"/>
      <c r="F53" s="39" t="s">
        <v>90</v>
      </c>
      <c r="G53" s="39" t="s">
        <v>90</v>
      </c>
      <c r="H53" s="39"/>
    </row>
    <row r="54" spans="1:8" ht="15" customHeight="1">
      <c r="A54" s="37" t="s">
        <v>91</v>
      </c>
      <c r="B54" s="369" t="s">
        <v>92</v>
      </c>
      <c r="C54" s="369"/>
      <c r="D54" s="40"/>
      <c r="E54" s="40"/>
      <c r="F54" s="39" t="s">
        <v>87</v>
      </c>
      <c r="G54" s="39" t="s">
        <v>87</v>
      </c>
      <c r="H54" s="39"/>
    </row>
    <row r="55" spans="1:8" ht="15" customHeight="1">
      <c r="A55" s="37" t="s">
        <v>93</v>
      </c>
      <c r="B55" s="369" t="s">
        <v>94</v>
      </c>
      <c r="C55" s="369"/>
      <c r="D55" s="39"/>
      <c r="E55" s="39"/>
      <c r="F55" s="39" t="s">
        <v>90</v>
      </c>
      <c r="G55" s="39" t="s">
        <v>90</v>
      </c>
      <c r="H55" s="39"/>
    </row>
    <row r="56" spans="2:8" s="11" customFormat="1" ht="14.25" customHeight="1">
      <c r="B56" s="12"/>
      <c r="C56" s="13"/>
      <c r="D56" s="14"/>
      <c r="E56" s="14"/>
      <c r="F56" s="14"/>
      <c r="G56" s="14"/>
      <c r="H56" s="14"/>
    </row>
    <row r="57" spans="1:7" ht="26.25" customHeight="1">
      <c r="A57" s="378" t="s">
        <v>95</v>
      </c>
      <c r="B57" s="378"/>
      <c r="C57" s="378"/>
      <c r="D57" s="35" t="s">
        <v>96</v>
      </c>
      <c r="E57" s="36" t="s">
        <v>78</v>
      </c>
      <c r="F57" s="35" t="s">
        <v>97</v>
      </c>
      <c r="G57" s="35" t="s">
        <v>98</v>
      </c>
    </row>
    <row r="58" spans="1:7" ht="15" customHeight="1">
      <c r="A58" s="37" t="s">
        <v>99</v>
      </c>
      <c r="B58" s="369" t="s">
        <v>100</v>
      </c>
      <c r="C58" s="369"/>
      <c r="D58" s="39"/>
      <c r="E58" s="39"/>
      <c r="F58" s="39"/>
      <c r="G58" s="39"/>
    </row>
    <row r="59" spans="1:8" ht="15" customHeight="1">
      <c r="A59" s="37" t="s">
        <v>101</v>
      </c>
      <c r="B59" s="369" t="s">
        <v>102</v>
      </c>
      <c r="C59" s="369"/>
      <c r="D59" s="39"/>
      <c r="E59" s="39"/>
      <c r="F59" s="39"/>
      <c r="G59" s="39"/>
      <c r="H59"/>
    </row>
    <row r="60" spans="1:7" ht="15" customHeight="1">
      <c r="A60" s="37" t="s">
        <v>103</v>
      </c>
      <c r="B60" s="369" t="s">
        <v>104</v>
      </c>
      <c r="C60" s="369"/>
      <c r="D60" s="39"/>
      <c r="E60" s="39"/>
      <c r="F60" s="39"/>
      <c r="G60" s="39"/>
    </row>
    <row r="61" spans="1:8" ht="15" customHeight="1">
      <c r="A61" s="37" t="s">
        <v>105</v>
      </c>
      <c r="B61" s="369" t="s">
        <v>106</v>
      </c>
      <c r="C61" s="369"/>
      <c r="D61" s="41"/>
      <c r="E61" s="39"/>
      <c r="F61" s="39"/>
      <c r="G61" s="39"/>
      <c r="H61"/>
    </row>
    <row r="62" spans="1:8" ht="15" customHeight="1">
      <c r="A62" s="37" t="s">
        <v>107</v>
      </c>
      <c r="B62" s="369" t="s">
        <v>108</v>
      </c>
      <c r="C62" s="369"/>
      <c r="D62" s="41"/>
      <c r="E62" s="39"/>
      <c r="F62" s="39"/>
      <c r="G62" s="39"/>
      <c r="H62"/>
    </row>
    <row r="63" spans="1:7" ht="26.25" customHeight="1">
      <c r="A63" s="377" t="s">
        <v>109</v>
      </c>
      <c r="B63" s="377"/>
      <c r="C63" s="377"/>
      <c r="D63" s="42" t="s">
        <v>110</v>
      </c>
      <c r="E63" s="42"/>
      <c r="F63" s="35" t="s">
        <v>111</v>
      </c>
      <c r="G63" s="35" t="s">
        <v>112</v>
      </c>
    </row>
    <row r="64" spans="1:7" ht="15" customHeight="1">
      <c r="A64" s="37" t="s">
        <v>113</v>
      </c>
      <c r="B64" s="375" t="s">
        <v>114</v>
      </c>
      <c r="C64" s="375"/>
      <c r="D64" s="39"/>
      <c r="E64" s="43"/>
      <c r="F64" s="39"/>
      <c r="G64" s="39"/>
    </row>
    <row r="65" spans="1:8" ht="15" customHeight="1">
      <c r="A65" s="37" t="s">
        <v>115</v>
      </c>
      <c r="B65" s="375" t="s">
        <v>116</v>
      </c>
      <c r="C65" s="375"/>
      <c r="D65" s="39"/>
      <c r="E65" s="43"/>
      <c r="F65" s="39"/>
      <c r="G65" s="39"/>
      <c r="H65"/>
    </row>
    <row r="66" spans="1:7" ht="15" customHeight="1">
      <c r="A66" s="37" t="s">
        <v>117</v>
      </c>
      <c r="B66" s="375" t="s">
        <v>118</v>
      </c>
      <c r="C66" s="375"/>
      <c r="D66" s="39"/>
      <c r="E66" s="43"/>
      <c r="F66" s="39"/>
      <c r="G66" s="39"/>
    </row>
    <row r="67" spans="1:7" ht="15" customHeight="1">
      <c r="A67" s="37" t="s">
        <v>119</v>
      </c>
      <c r="B67" s="375" t="s">
        <v>120</v>
      </c>
      <c r="C67" s="375"/>
      <c r="D67" s="39"/>
      <c r="E67" s="43"/>
      <c r="F67" s="39"/>
      <c r="G67" s="39"/>
    </row>
    <row r="68" spans="1:7" ht="15" customHeight="1">
      <c r="A68" s="37" t="s">
        <v>121</v>
      </c>
      <c r="B68" s="375" t="s">
        <v>122</v>
      </c>
      <c r="C68" s="375"/>
      <c r="D68" s="39"/>
      <c r="E68" s="43"/>
      <c r="F68" s="39"/>
      <c r="G68" s="39"/>
    </row>
    <row r="69" spans="1:8" ht="15" customHeight="1">
      <c r="A69" s="37" t="s">
        <v>123</v>
      </c>
      <c r="B69" s="375" t="s">
        <v>124</v>
      </c>
      <c r="C69" s="375"/>
      <c r="D69" s="39"/>
      <c r="E69" s="43"/>
      <c r="F69" s="39"/>
      <c r="G69" s="39"/>
      <c r="H69"/>
    </row>
    <row r="70" spans="1:7" ht="15" customHeight="1">
      <c r="A70" s="37" t="s">
        <v>125</v>
      </c>
      <c r="B70" s="375" t="s">
        <v>126</v>
      </c>
      <c r="C70" s="375"/>
      <c r="D70" s="39"/>
      <c r="E70" s="43"/>
      <c r="F70" s="39"/>
      <c r="G70" s="39"/>
    </row>
    <row r="71" spans="1:7" ht="26.25" customHeight="1">
      <c r="A71" s="376" t="s">
        <v>127</v>
      </c>
      <c r="B71" s="376"/>
      <c r="C71" s="376"/>
      <c r="D71" s="44"/>
      <c r="E71" s="36" t="s">
        <v>78</v>
      </c>
      <c r="F71" s="35" t="s">
        <v>128</v>
      </c>
      <c r="G71" s="35" t="s">
        <v>129</v>
      </c>
    </row>
    <row r="72" spans="1:7" ht="15" customHeight="1">
      <c r="A72" s="45" t="s">
        <v>130</v>
      </c>
      <c r="B72" s="30" t="s">
        <v>131</v>
      </c>
      <c r="C72" s="46"/>
      <c r="D72" s="44"/>
      <c r="E72" s="38"/>
      <c r="F72" s="39"/>
      <c r="G72" s="39"/>
    </row>
    <row r="73" spans="1:8" ht="15" customHeight="1">
      <c r="A73" s="37" t="s">
        <v>132</v>
      </c>
      <c r="B73" s="22" t="s">
        <v>133</v>
      </c>
      <c r="C73" s="47"/>
      <c r="D73" s="48"/>
      <c r="E73" s="38"/>
      <c r="F73" s="39"/>
      <c r="G73" s="39"/>
      <c r="H73"/>
    </row>
    <row r="74" spans="1:8" ht="15" customHeight="1">
      <c r="A74" s="49" t="s">
        <v>134</v>
      </c>
      <c r="B74" s="20" t="s">
        <v>135</v>
      </c>
      <c r="C74" s="50"/>
      <c r="D74" s="44"/>
      <c r="E74" s="40"/>
      <c r="F74" s="39"/>
      <c r="G74" s="39"/>
      <c r="H74"/>
    </row>
    <row r="75" spans="1:7" ht="15" customHeight="1">
      <c r="A75" s="37" t="s">
        <v>136</v>
      </c>
      <c r="B75" s="22" t="s">
        <v>137</v>
      </c>
      <c r="C75" s="51"/>
      <c r="D75" s="44"/>
      <c r="E75" s="38"/>
      <c r="F75" s="39"/>
      <c r="G75" s="39"/>
    </row>
    <row r="76" spans="1:7" ht="15" customHeight="1">
      <c r="A76" s="37" t="s">
        <v>138</v>
      </c>
      <c r="B76" s="20" t="s">
        <v>139</v>
      </c>
      <c r="C76" s="50"/>
      <c r="D76" s="44"/>
      <c r="E76" s="39"/>
      <c r="F76" s="39"/>
      <c r="G76" s="39"/>
    </row>
    <row r="77" spans="1:8" ht="15" customHeight="1">
      <c r="A77" s="37" t="s">
        <v>140</v>
      </c>
      <c r="B77" s="22" t="s">
        <v>141</v>
      </c>
      <c r="C77" s="51"/>
      <c r="D77" s="44"/>
      <c r="E77" s="39"/>
      <c r="F77" s="39"/>
      <c r="G77" s="39"/>
      <c r="H77"/>
    </row>
    <row r="78" spans="1:7" ht="15" customHeight="1">
      <c r="A78" s="37" t="s">
        <v>142</v>
      </c>
      <c r="B78" s="22" t="s">
        <v>143</v>
      </c>
      <c r="C78" s="51"/>
      <c r="D78" s="44"/>
      <c r="E78" s="39"/>
      <c r="F78" s="39"/>
      <c r="G78" s="39"/>
    </row>
    <row r="79" spans="2:8" s="11" customFormat="1" ht="29.25" customHeight="1">
      <c r="B79" s="12"/>
      <c r="C79" s="13"/>
      <c r="D79" s="14"/>
      <c r="E79" s="14"/>
      <c r="F79" s="14"/>
      <c r="G79" s="14"/>
      <c r="H79" s="14"/>
    </row>
    <row r="80" spans="1:8" s="3" customFormat="1" ht="12.75" customHeight="1">
      <c r="A80" s="374" t="s">
        <v>144</v>
      </c>
      <c r="B80" s="374"/>
      <c r="C80" s="374"/>
      <c r="D80" s="374"/>
      <c r="E80" s="374"/>
      <c r="F80" s="374"/>
      <c r="G80" s="52"/>
      <c r="H80" s="15"/>
    </row>
    <row r="81" spans="1:8" s="3" customFormat="1" ht="35.25" customHeight="1">
      <c r="A81" s="53"/>
      <c r="B81" s="54"/>
      <c r="C81" s="54"/>
      <c r="D81" s="54"/>
      <c r="E81" s="55" t="s">
        <v>145</v>
      </c>
      <c r="F81" s="56" t="s">
        <v>146</v>
      </c>
      <c r="H81" s="15"/>
    </row>
    <row r="82" spans="1:6" s="59" customFormat="1" ht="15" customHeight="1">
      <c r="A82" s="37" t="s">
        <v>147</v>
      </c>
      <c r="B82" s="369" t="s">
        <v>148</v>
      </c>
      <c r="C82" s="369"/>
      <c r="D82" s="369"/>
      <c r="E82" s="57"/>
      <c r="F82" s="58"/>
    </row>
    <row r="83" spans="1:6" s="59" customFormat="1" ht="15" customHeight="1">
      <c r="A83" s="37" t="s">
        <v>149</v>
      </c>
      <c r="B83" s="369" t="s">
        <v>150</v>
      </c>
      <c r="C83" s="369"/>
      <c r="D83" s="369"/>
      <c r="E83" s="57"/>
      <c r="F83" s="60"/>
    </row>
    <row r="84" spans="1:6" s="59" customFormat="1" ht="15" customHeight="1">
      <c r="A84" s="37" t="s">
        <v>151</v>
      </c>
      <c r="B84" s="369" t="s">
        <v>152</v>
      </c>
      <c r="C84" s="369"/>
      <c r="D84" s="369"/>
      <c r="E84" s="61"/>
      <c r="F84" s="60"/>
    </row>
    <row r="85" spans="1:6" s="59" customFormat="1" ht="15" customHeight="1">
      <c r="A85" s="37" t="s">
        <v>153</v>
      </c>
      <c r="B85" s="369" t="s">
        <v>154</v>
      </c>
      <c r="C85" s="369"/>
      <c r="D85" s="369"/>
      <c r="E85" s="57"/>
      <c r="F85" s="60"/>
    </row>
    <row r="86" spans="2:8" s="11" customFormat="1" ht="29.25" customHeight="1">
      <c r="B86" s="12"/>
      <c r="C86" s="13"/>
      <c r="D86" s="14"/>
      <c r="E86" s="14"/>
      <c r="F86" s="14"/>
      <c r="G86" s="14"/>
      <c r="H86" s="14"/>
    </row>
    <row r="87" spans="1:8" s="3" customFormat="1" ht="12.75" customHeight="1">
      <c r="A87" s="373" t="s">
        <v>155</v>
      </c>
      <c r="B87" s="373"/>
      <c r="C87" s="373"/>
      <c r="D87" s="373"/>
      <c r="E87" s="373"/>
      <c r="F87" s="52"/>
      <c r="G87" s="52"/>
      <c r="H87" s="15"/>
    </row>
    <row r="88" spans="2:4" s="25" customFormat="1" ht="15" customHeight="1">
      <c r="B88" s="14"/>
      <c r="C88" s="52"/>
      <c r="D88" s="52"/>
    </row>
    <row r="89" spans="1:6" ht="15" customHeight="1">
      <c r="A89" s="37" t="s">
        <v>156</v>
      </c>
      <c r="B89" s="369" t="s">
        <v>157</v>
      </c>
      <c r="C89" s="369"/>
      <c r="D89" s="369"/>
      <c r="E89" s="23"/>
      <c r="F89" s="1" t="s">
        <v>158</v>
      </c>
    </row>
    <row r="90" spans="1:5" ht="15" customHeight="1">
      <c r="A90" s="37" t="s">
        <v>159</v>
      </c>
      <c r="B90" s="369" t="s">
        <v>160</v>
      </c>
      <c r="C90" s="369"/>
      <c r="D90" s="369"/>
      <c r="E90" s="26"/>
    </row>
    <row r="91" spans="1:5" ht="15" customHeight="1">
      <c r="A91" s="37" t="s">
        <v>161</v>
      </c>
      <c r="B91" s="369" t="s">
        <v>162</v>
      </c>
      <c r="C91" s="369"/>
      <c r="D91" s="369"/>
      <c r="E91" s="26"/>
    </row>
    <row r="92" spans="1:5" ht="15" customHeight="1">
      <c r="A92" s="37" t="s">
        <v>163</v>
      </c>
      <c r="B92" s="369" t="s">
        <v>164</v>
      </c>
      <c r="C92" s="369"/>
      <c r="D92" s="369"/>
      <c r="E92" s="26"/>
    </row>
    <row r="93" spans="1:5" ht="15" customHeight="1">
      <c r="A93" s="37" t="s">
        <v>165</v>
      </c>
      <c r="B93" s="369" t="s">
        <v>166</v>
      </c>
      <c r="C93" s="369"/>
      <c r="D93" s="369"/>
      <c r="E93" s="26"/>
    </row>
    <row r="94" spans="1:5" ht="15" customHeight="1">
      <c r="A94" s="37" t="s">
        <v>167</v>
      </c>
      <c r="B94" s="369" t="s">
        <v>168</v>
      </c>
      <c r="C94" s="369"/>
      <c r="D94" s="369"/>
      <c r="E94" s="26"/>
    </row>
    <row r="95" spans="1:5" ht="15" customHeight="1">
      <c r="A95" s="62" t="s">
        <v>169</v>
      </c>
      <c r="B95" s="369" t="s">
        <v>170</v>
      </c>
      <c r="C95" s="369"/>
      <c r="D95" s="369"/>
      <c r="E95" s="26"/>
    </row>
    <row r="96" spans="2:8" s="11" customFormat="1" ht="29.25" customHeight="1">
      <c r="B96" s="12"/>
      <c r="C96" s="13"/>
      <c r="D96" s="14"/>
      <c r="E96" s="14"/>
      <c r="F96" s="14"/>
      <c r="G96" s="14"/>
      <c r="H96" s="14"/>
    </row>
    <row r="97" spans="1:8" s="3" customFormat="1" ht="12.75" customHeight="1">
      <c r="A97" s="373" t="s">
        <v>171</v>
      </c>
      <c r="B97" s="373"/>
      <c r="C97" s="373"/>
      <c r="D97" s="373"/>
      <c r="E97" s="373"/>
      <c r="F97" s="52"/>
      <c r="G97" s="52"/>
      <c r="H97" s="15"/>
    </row>
    <row r="98" spans="2:4" s="25" customFormat="1" ht="15" customHeight="1">
      <c r="B98" s="14"/>
      <c r="C98" s="52"/>
      <c r="D98" s="52"/>
    </row>
    <row r="99" spans="1:5" ht="15" customHeight="1">
      <c r="A99" s="37" t="s">
        <v>172</v>
      </c>
      <c r="B99" s="369" t="s">
        <v>173</v>
      </c>
      <c r="C99" s="369"/>
      <c r="D99" s="369"/>
      <c r="E99" s="23"/>
    </row>
    <row r="100" spans="1:5" ht="15" customHeight="1">
      <c r="A100" s="37" t="s">
        <v>174</v>
      </c>
      <c r="B100" s="369" t="s">
        <v>175</v>
      </c>
      <c r="C100" s="369"/>
      <c r="D100" s="369"/>
      <c r="E100" s="27"/>
    </row>
    <row r="101" spans="1:5" ht="15" customHeight="1">
      <c r="A101" s="37" t="s">
        <v>176</v>
      </c>
      <c r="B101" s="369" t="s">
        <v>177</v>
      </c>
      <c r="C101" s="369"/>
      <c r="D101" s="369"/>
      <c r="E101" s="27"/>
    </row>
    <row r="102" spans="2:4" s="25" customFormat="1" ht="15" customHeight="1">
      <c r="B102" s="14"/>
      <c r="C102" s="52"/>
      <c r="D102" s="52"/>
    </row>
    <row r="103" spans="1:5" ht="15" customHeight="1">
      <c r="A103" s="37" t="s">
        <v>178</v>
      </c>
      <c r="B103" s="369" t="s">
        <v>179</v>
      </c>
      <c r="C103" s="369"/>
      <c r="D103" s="369"/>
      <c r="E103" s="27"/>
    </row>
    <row r="104" spans="1:5" ht="15" customHeight="1">
      <c r="A104" s="37" t="s">
        <v>180</v>
      </c>
      <c r="B104" s="369" t="s">
        <v>181</v>
      </c>
      <c r="C104" s="369"/>
      <c r="D104" s="369"/>
      <c r="E104" s="27"/>
    </row>
    <row r="105" spans="1:5" ht="15" customHeight="1">
      <c r="A105" s="37" t="s">
        <v>182</v>
      </c>
      <c r="B105" s="369" t="s">
        <v>183</v>
      </c>
      <c r="C105" s="369"/>
      <c r="D105" s="369"/>
      <c r="E105" s="27"/>
    </row>
    <row r="106" spans="1:5" ht="15" customHeight="1">
      <c r="A106" s="37" t="s">
        <v>184</v>
      </c>
      <c r="B106" s="369" t="s">
        <v>185</v>
      </c>
      <c r="C106" s="369"/>
      <c r="D106" s="369"/>
      <c r="E106" s="27"/>
    </row>
    <row r="107" spans="2:4" s="25" customFormat="1" ht="15" customHeight="1">
      <c r="B107" s="14"/>
      <c r="C107" s="52"/>
      <c r="D107" s="52"/>
    </row>
    <row r="108" spans="1:5" ht="15" customHeight="1">
      <c r="A108" s="37" t="s">
        <v>186</v>
      </c>
      <c r="B108" s="310" t="s">
        <v>187</v>
      </c>
      <c r="C108" s="310"/>
      <c r="D108" s="310"/>
      <c r="E108" s="48"/>
    </row>
    <row r="109" spans="1:5" ht="15" customHeight="1">
      <c r="A109" s="37" t="s">
        <v>188</v>
      </c>
      <c r="B109" s="371" t="s">
        <v>189</v>
      </c>
      <c r="C109" s="371"/>
      <c r="D109" s="371"/>
      <c r="E109" s="63"/>
    </row>
    <row r="110" spans="1:5" ht="15" customHeight="1">
      <c r="A110" s="37" t="s">
        <v>190</v>
      </c>
      <c r="B110" s="369" t="s">
        <v>191</v>
      </c>
      <c r="C110" s="369"/>
      <c r="D110" s="369"/>
      <c r="E110" s="27"/>
    </row>
    <row r="111" spans="1:5" ht="15" customHeight="1">
      <c r="A111" s="37" t="s">
        <v>192</v>
      </c>
      <c r="B111" s="369" t="s">
        <v>193</v>
      </c>
      <c r="C111" s="369"/>
      <c r="D111" s="369"/>
      <c r="E111" s="27"/>
    </row>
    <row r="112" spans="1:5" ht="15" customHeight="1">
      <c r="A112" s="37" t="s">
        <v>194</v>
      </c>
      <c r="B112" s="371" t="s">
        <v>195</v>
      </c>
      <c r="C112" s="371"/>
      <c r="D112" s="371"/>
      <c r="E112" s="27"/>
    </row>
    <row r="113" spans="1:5" ht="15" customHeight="1">
      <c r="A113" s="37" t="s">
        <v>196</v>
      </c>
      <c r="B113" s="369" t="s">
        <v>197</v>
      </c>
      <c r="C113" s="369"/>
      <c r="D113" s="369"/>
      <c r="E113" s="27"/>
    </row>
    <row r="114" spans="1:5" ht="15" customHeight="1">
      <c r="A114" s="45" t="s">
        <v>198</v>
      </c>
      <c r="B114" s="372" t="s">
        <v>199</v>
      </c>
      <c r="C114" s="372"/>
      <c r="D114" s="372"/>
      <c r="E114" s="31"/>
    </row>
    <row r="115" spans="1:5" ht="15" customHeight="1">
      <c r="A115" s="37" t="s">
        <v>200</v>
      </c>
      <c r="B115" s="310" t="s">
        <v>201</v>
      </c>
      <c r="C115" s="310"/>
      <c r="D115" s="310"/>
      <c r="E115" s="48"/>
    </row>
    <row r="116" spans="1:5" ht="15" customHeight="1">
      <c r="A116" s="64" t="s">
        <v>202</v>
      </c>
      <c r="B116" s="371" t="s">
        <v>189</v>
      </c>
      <c r="C116" s="371"/>
      <c r="D116" s="371"/>
      <c r="E116" s="63"/>
    </row>
    <row r="117" spans="1:5" ht="15" customHeight="1">
      <c r="A117" s="37" t="s">
        <v>203</v>
      </c>
      <c r="B117" s="369" t="s">
        <v>191</v>
      </c>
      <c r="C117" s="369"/>
      <c r="D117" s="369"/>
      <c r="E117" s="27"/>
    </row>
    <row r="118" spans="1:5" ht="15" customHeight="1">
      <c r="A118" s="37" t="s">
        <v>204</v>
      </c>
      <c r="B118" s="369" t="s">
        <v>193</v>
      </c>
      <c r="C118" s="369"/>
      <c r="D118" s="369"/>
      <c r="E118" s="27"/>
    </row>
    <row r="119" spans="1:5" ht="15" customHeight="1">
      <c r="A119" s="37" t="s">
        <v>205</v>
      </c>
      <c r="B119" s="371" t="s">
        <v>195</v>
      </c>
      <c r="C119" s="371"/>
      <c r="D119" s="371"/>
      <c r="E119" s="27"/>
    </row>
    <row r="120" spans="1:5" ht="15" customHeight="1">
      <c r="A120" s="37" t="s">
        <v>206</v>
      </c>
      <c r="B120" s="369" t="s">
        <v>197</v>
      </c>
      <c r="C120" s="369"/>
      <c r="D120" s="369"/>
      <c r="E120" s="27"/>
    </row>
    <row r="121" spans="1:5" ht="15" customHeight="1">
      <c r="A121" s="37" t="s">
        <v>207</v>
      </c>
      <c r="B121" s="369" t="s">
        <v>199</v>
      </c>
      <c r="C121" s="369"/>
      <c r="D121" s="369"/>
      <c r="E121" s="27"/>
    </row>
    <row r="122" spans="2:4" s="25" customFormat="1" ht="15" customHeight="1">
      <c r="B122" s="14"/>
      <c r="C122" s="52"/>
      <c r="D122" s="52"/>
    </row>
    <row r="123" spans="1:5" ht="15" customHeight="1">
      <c r="A123" s="37" t="s">
        <v>208</v>
      </c>
      <c r="B123" s="369" t="s">
        <v>209</v>
      </c>
      <c r="C123" s="369"/>
      <c r="D123" s="369"/>
      <c r="E123" s="27"/>
    </row>
    <row r="124" spans="1:5" ht="15" customHeight="1">
      <c r="A124" s="64" t="s">
        <v>210</v>
      </c>
      <c r="B124" s="369" t="s">
        <v>211</v>
      </c>
      <c r="C124" s="369"/>
      <c r="D124" s="369"/>
      <c r="E124" s="27"/>
    </row>
    <row r="125" spans="1:5" ht="15" customHeight="1">
      <c r="A125" s="64" t="s">
        <v>212</v>
      </c>
      <c r="B125" s="371" t="s">
        <v>213</v>
      </c>
      <c r="C125" s="371"/>
      <c r="D125" s="371"/>
      <c r="E125" s="63"/>
    </row>
    <row r="126" spans="1:5" ht="15" customHeight="1">
      <c r="A126" s="64" t="s">
        <v>214</v>
      </c>
      <c r="B126" s="369" t="s">
        <v>215</v>
      </c>
      <c r="C126" s="369"/>
      <c r="D126" s="369"/>
      <c r="E126" s="27"/>
    </row>
    <row r="127" spans="1:5" ht="15" customHeight="1">
      <c r="A127" s="37" t="s">
        <v>216</v>
      </c>
      <c r="B127" s="310" t="s">
        <v>217</v>
      </c>
      <c r="C127" s="310"/>
      <c r="D127" s="310"/>
      <c r="E127" s="23"/>
    </row>
    <row r="128" spans="1:5" ht="15" customHeight="1">
      <c r="A128" s="37" t="s">
        <v>218</v>
      </c>
      <c r="B128" s="310" t="s">
        <v>219</v>
      </c>
      <c r="C128" s="310"/>
      <c r="D128" s="310"/>
      <c r="E128" s="27"/>
    </row>
    <row r="129" spans="1:5" ht="15" customHeight="1">
      <c r="A129" s="37" t="s">
        <v>220</v>
      </c>
      <c r="B129" s="369" t="s">
        <v>221</v>
      </c>
      <c r="C129" s="369"/>
      <c r="D129" s="369"/>
      <c r="E129" s="63"/>
    </row>
    <row r="130" spans="1:5" ht="15" customHeight="1">
      <c r="A130" s="37" t="s">
        <v>222</v>
      </c>
      <c r="B130" s="370" t="s">
        <v>223</v>
      </c>
      <c r="C130" s="370"/>
      <c r="D130" s="370"/>
      <c r="E130" s="27"/>
    </row>
    <row r="131" spans="1:5" ht="15" customHeight="1">
      <c r="A131" s="37" t="s">
        <v>224</v>
      </c>
      <c r="B131" s="369" t="s">
        <v>225</v>
      </c>
      <c r="C131" s="369"/>
      <c r="D131" s="369"/>
      <c r="E131" s="65"/>
    </row>
    <row r="132" spans="1:5" ht="15" customHeight="1">
      <c r="A132" s="37" t="s">
        <v>226</v>
      </c>
      <c r="B132" s="310" t="s">
        <v>227</v>
      </c>
      <c r="C132" s="310"/>
      <c r="D132" s="310"/>
      <c r="E132" s="27"/>
    </row>
    <row r="133" spans="1:5" ht="15" customHeight="1">
      <c r="A133" s="37" t="s">
        <v>228</v>
      </c>
      <c r="B133" s="310" t="s">
        <v>229</v>
      </c>
      <c r="C133" s="310"/>
      <c r="D133" s="310"/>
      <c r="E133" s="63"/>
    </row>
    <row r="134" spans="2:8" s="11" customFormat="1" ht="29.25" customHeight="1">
      <c r="B134" s="12"/>
      <c r="C134" s="13"/>
      <c r="D134" s="14"/>
      <c r="E134" s="14"/>
      <c r="F134" s="14"/>
      <c r="G134" s="14"/>
      <c r="H134" s="14"/>
    </row>
    <row r="135" spans="1:6" ht="15" customHeight="1">
      <c r="A135" s="311" t="s">
        <v>230</v>
      </c>
      <c r="B135" s="311"/>
      <c r="C135" s="311"/>
      <c r="D135" s="311"/>
      <c r="E135" s="311"/>
      <c r="F135" s="311"/>
    </row>
    <row r="136" spans="1:5" s="25" customFormat="1" ht="15" customHeight="1">
      <c r="A136" s="66"/>
      <c r="B136" s="66"/>
      <c r="C136" s="66"/>
      <c r="D136" s="43" t="s">
        <v>231</v>
      </c>
      <c r="E136" s="43" t="s">
        <v>232</v>
      </c>
    </row>
    <row r="137" spans="1:5" ht="15" customHeight="1">
      <c r="A137" s="6" t="s">
        <v>233</v>
      </c>
      <c r="B137" s="365" t="s">
        <v>234</v>
      </c>
      <c r="C137" s="365"/>
      <c r="D137" s="68"/>
      <c r="E137" s="69"/>
    </row>
    <row r="138" spans="1:5" ht="15" customHeight="1">
      <c r="A138" s="6" t="s">
        <v>235</v>
      </c>
      <c r="B138" s="7" t="s">
        <v>236</v>
      </c>
      <c r="C138" s="67"/>
      <c r="D138" s="70"/>
      <c r="E138" s="71"/>
    </row>
    <row r="139" spans="1:5" ht="15" customHeight="1">
      <c r="A139" s="6" t="s">
        <v>237</v>
      </c>
      <c r="B139" s="7" t="s">
        <v>238</v>
      </c>
      <c r="C139" s="67"/>
      <c r="D139" s="70"/>
      <c r="E139" s="71"/>
    </row>
    <row r="140" spans="1:5" ht="15" customHeight="1">
      <c r="A140" s="18" t="s">
        <v>239</v>
      </c>
      <c r="B140" s="367" t="s">
        <v>240</v>
      </c>
      <c r="C140" s="367"/>
      <c r="D140" s="23"/>
      <c r="E140" s="26"/>
    </row>
    <row r="141" spans="1:5" ht="15" customHeight="1">
      <c r="A141" s="29" t="s">
        <v>241</v>
      </c>
      <c r="B141" s="368" t="s">
        <v>242</v>
      </c>
      <c r="C141" s="368"/>
      <c r="D141" s="25"/>
      <c r="E141" s="72"/>
    </row>
    <row r="142" spans="1:5" ht="15" customHeight="1">
      <c r="A142" s="29" t="s">
        <v>243</v>
      </c>
      <c r="B142" s="368" t="s">
        <v>244</v>
      </c>
      <c r="C142" s="368"/>
      <c r="D142" s="73"/>
      <c r="E142" s="74"/>
    </row>
    <row r="143" spans="1:5" ht="15" customHeight="1">
      <c r="A143" s="75" t="s">
        <v>245</v>
      </c>
      <c r="B143" s="76" t="s">
        <v>246</v>
      </c>
      <c r="C143" s="77"/>
      <c r="D143" s="78"/>
      <c r="E143" s="78"/>
    </row>
    <row r="144" spans="2:8" s="11" customFormat="1" ht="15" customHeight="1">
      <c r="B144" s="12"/>
      <c r="C144" s="13"/>
      <c r="D144" s="14"/>
      <c r="E144" s="14"/>
      <c r="F144" s="14"/>
      <c r="G144" s="14"/>
      <c r="H144" s="14"/>
    </row>
    <row r="145" spans="1:8" s="11" customFormat="1" ht="15" customHeight="1">
      <c r="A145" s="79" t="s">
        <v>247</v>
      </c>
      <c r="B145" s="80"/>
      <c r="C145" s="81"/>
      <c r="D145" s="82" t="s">
        <v>248</v>
      </c>
      <c r="E145" s="82" t="s">
        <v>249</v>
      </c>
      <c r="F145" s="82" t="s">
        <v>250</v>
      </c>
      <c r="G145" s="83"/>
      <c r="H145" s="14"/>
    </row>
    <row r="146" spans="1:8" s="11" customFormat="1" ht="15" customHeight="1">
      <c r="A146" s="75" t="s">
        <v>251</v>
      </c>
      <c r="B146" s="84" t="s">
        <v>252</v>
      </c>
      <c r="C146" s="85"/>
      <c r="D146" s="86"/>
      <c r="E146" s="86"/>
      <c r="F146" s="86"/>
      <c r="G146" s="83" t="s">
        <v>253</v>
      </c>
      <c r="H146" s="14"/>
    </row>
    <row r="147" spans="1:8" s="11" customFormat="1" ht="15" customHeight="1">
      <c r="A147" s="87" t="s">
        <v>254</v>
      </c>
      <c r="B147" s="19" t="s">
        <v>255</v>
      </c>
      <c r="C147" s="88"/>
      <c r="D147" s="89"/>
      <c r="E147" s="90"/>
      <c r="F147" s="90"/>
      <c r="G147" s="14"/>
      <c r="H147" s="14"/>
    </row>
    <row r="148" spans="1:8" s="11" customFormat="1" ht="15" customHeight="1">
      <c r="A148" s="75" t="s">
        <v>256</v>
      </c>
      <c r="B148" s="76" t="s">
        <v>257</v>
      </c>
      <c r="C148" s="91"/>
      <c r="D148" s="89"/>
      <c r="E148" s="90"/>
      <c r="F148" s="90"/>
      <c r="G148" s="14"/>
      <c r="H148" s="14"/>
    </row>
    <row r="149" spans="1:8" s="11" customFormat="1" ht="15" customHeight="1">
      <c r="A149" s="87" t="s">
        <v>258</v>
      </c>
      <c r="B149" s="19" t="s">
        <v>259</v>
      </c>
      <c r="C149" s="88"/>
      <c r="D149" s="89"/>
      <c r="E149" s="90"/>
      <c r="F149" s="90"/>
      <c r="G149" s="14"/>
      <c r="H149" s="14"/>
    </row>
    <row r="150" spans="1:8" s="11" customFormat="1" ht="15" customHeight="1">
      <c r="A150" s="75" t="s">
        <v>260</v>
      </c>
      <c r="B150" s="76" t="s">
        <v>261</v>
      </c>
      <c r="C150" s="91"/>
      <c r="D150" s="89"/>
      <c r="E150" s="90"/>
      <c r="F150" s="90"/>
      <c r="G150" s="14"/>
      <c r="H150" s="14"/>
    </row>
    <row r="151" spans="1:8" s="11" customFormat="1" ht="15" customHeight="1">
      <c r="A151" s="75" t="s">
        <v>262</v>
      </c>
      <c r="B151" s="338" t="s">
        <v>263</v>
      </c>
      <c r="C151" s="338"/>
      <c r="D151" s="89"/>
      <c r="E151" s="90"/>
      <c r="F151" s="90"/>
      <c r="G151" s="14"/>
      <c r="H151" s="14"/>
    </row>
    <row r="152" spans="2:8" s="11" customFormat="1" ht="15" customHeight="1">
      <c r="B152" s="12"/>
      <c r="C152" s="13"/>
      <c r="D152" s="14"/>
      <c r="E152" s="14"/>
      <c r="F152" s="14"/>
      <c r="G152" s="14"/>
      <c r="H152" s="14"/>
    </row>
    <row r="153" spans="1:8" s="11" customFormat="1" ht="15" customHeight="1">
      <c r="A153" s="366" t="s">
        <v>264</v>
      </c>
      <c r="B153" s="366"/>
      <c r="C153" s="366"/>
      <c r="D153" s="366"/>
      <c r="E153" s="366"/>
      <c r="F153" s="366"/>
      <c r="G153" s="14"/>
      <c r="H153" s="14"/>
    </row>
    <row r="154" spans="1:8" s="11" customFormat="1" ht="15" customHeight="1">
      <c r="A154" s="366"/>
      <c r="B154" s="366"/>
      <c r="C154" s="366"/>
      <c r="D154" s="366"/>
      <c r="E154" s="366"/>
      <c r="F154" s="366"/>
      <c r="G154" s="14"/>
      <c r="H154" s="14"/>
    </row>
    <row r="155" spans="1:8" s="11" customFormat="1" ht="15" customHeight="1">
      <c r="A155" s="366"/>
      <c r="B155" s="366"/>
      <c r="C155" s="366"/>
      <c r="D155" s="366"/>
      <c r="E155" s="366"/>
      <c r="F155" s="366"/>
      <c r="G155" s="14"/>
      <c r="H155" s="14"/>
    </row>
    <row r="156" spans="1:8" s="11" customFormat="1" ht="15" customHeight="1">
      <c r="A156" s="366"/>
      <c r="B156" s="366"/>
      <c r="C156" s="366"/>
      <c r="D156" s="366"/>
      <c r="E156" s="366"/>
      <c r="F156" s="366"/>
      <c r="G156" s="14"/>
      <c r="H156" s="14"/>
    </row>
    <row r="157" spans="1:8" s="11" customFormat="1" ht="15" customHeight="1">
      <c r="A157" s="366"/>
      <c r="B157" s="366"/>
      <c r="C157" s="366"/>
      <c r="D157" s="366"/>
      <c r="E157" s="366"/>
      <c r="F157" s="366"/>
      <c r="G157" s="14"/>
      <c r="H157" s="14"/>
    </row>
    <row r="158" spans="1:8" s="11" customFormat="1" ht="15" customHeight="1">
      <c r="A158" s="366"/>
      <c r="B158" s="366"/>
      <c r="C158" s="366"/>
      <c r="D158" s="366"/>
      <c r="E158" s="366"/>
      <c r="F158" s="366"/>
      <c r="G158" s="14"/>
      <c r="H158" s="14"/>
    </row>
    <row r="159" spans="1:8" s="11" customFormat="1" ht="15" customHeight="1">
      <c r="A159" s="366"/>
      <c r="B159" s="366"/>
      <c r="C159" s="366"/>
      <c r="D159" s="366"/>
      <c r="E159" s="366"/>
      <c r="F159" s="366"/>
      <c r="G159" s="14"/>
      <c r="H159" s="14"/>
    </row>
    <row r="160" spans="2:8" s="11" customFormat="1" ht="29.25" customHeight="1">
      <c r="B160" s="12"/>
      <c r="C160" s="13"/>
      <c r="D160" s="14"/>
      <c r="E160" s="14"/>
      <c r="F160" s="14"/>
      <c r="G160" s="14"/>
      <c r="H160" s="14"/>
    </row>
    <row r="161" spans="1:5" ht="15" customHeight="1">
      <c r="A161" s="363" t="s">
        <v>265</v>
      </c>
      <c r="B161" s="363"/>
      <c r="C161" s="363"/>
      <c r="D161" s="363"/>
      <c r="E161" s="363"/>
    </row>
    <row r="162" spans="1:5" ht="15" customHeight="1">
      <c r="A162" s="29" t="s">
        <v>266</v>
      </c>
      <c r="B162" s="362" t="s">
        <v>267</v>
      </c>
      <c r="C162" s="362"/>
      <c r="D162" s="92"/>
      <c r="E162" s="17"/>
    </row>
    <row r="163" spans="1:5" ht="15" customHeight="1">
      <c r="A163" s="6" t="s">
        <v>268</v>
      </c>
      <c r="B163" s="364" t="s">
        <v>269</v>
      </c>
      <c r="C163" s="364"/>
      <c r="D163" s="48"/>
      <c r="E163" s="93"/>
    </row>
    <row r="164" spans="1:5" ht="15" customHeight="1">
      <c r="A164" s="6" t="s">
        <v>270</v>
      </c>
      <c r="B164" s="364" t="s">
        <v>271</v>
      </c>
      <c r="C164" s="364"/>
      <c r="D164" s="48"/>
      <c r="E164" s="94"/>
    </row>
    <row r="165" spans="1:5" ht="15" customHeight="1">
      <c r="A165" s="6" t="s">
        <v>272</v>
      </c>
      <c r="B165" s="365" t="s">
        <v>273</v>
      </c>
      <c r="C165" s="365"/>
      <c r="D165" s="365"/>
      <c r="E165" s="95"/>
    </row>
    <row r="166" spans="1:5" ht="15" customHeight="1">
      <c r="A166" s="6" t="s">
        <v>274</v>
      </c>
      <c r="B166" s="364" t="s">
        <v>275</v>
      </c>
      <c r="C166" s="364"/>
      <c r="D166" s="48"/>
      <c r="E166" s="94"/>
    </row>
    <row r="167" spans="1:5" ht="15" customHeight="1">
      <c r="A167" s="6" t="s">
        <v>276</v>
      </c>
      <c r="B167" s="364" t="s">
        <v>277</v>
      </c>
      <c r="C167" s="364"/>
      <c r="D167" s="96"/>
      <c r="E167" s="97"/>
    </row>
    <row r="169" spans="1:5" ht="15" customHeight="1">
      <c r="A169" s="29" t="s">
        <v>278</v>
      </c>
      <c r="B169" s="362" t="s">
        <v>279</v>
      </c>
      <c r="C169" s="362"/>
      <c r="D169" s="98"/>
      <c r="E169" s="99"/>
    </row>
    <row r="170" spans="1:5" ht="15" customHeight="1">
      <c r="A170" s="37" t="s">
        <v>280</v>
      </c>
      <c r="B170" s="22" t="s">
        <v>281</v>
      </c>
      <c r="C170" s="22"/>
      <c r="D170" s="27"/>
      <c r="E170" s="25"/>
    </row>
    <row r="171" spans="1:5" ht="15" customHeight="1">
      <c r="A171" s="20" t="s">
        <v>282</v>
      </c>
      <c r="B171" s="20" t="s">
        <v>283</v>
      </c>
      <c r="C171" s="20"/>
      <c r="D171" s="27"/>
      <c r="E171" s="25"/>
    </row>
    <row r="172" spans="1:5" ht="15" customHeight="1">
      <c r="A172" s="37" t="s">
        <v>284</v>
      </c>
      <c r="B172" s="22" t="s">
        <v>285</v>
      </c>
      <c r="C172" s="22"/>
      <c r="D172" s="27"/>
      <c r="E172" s="25"/>
    </row>
    <row r="173" spans="1:5" ht="15" customHeight="1">
      <c r="A173" s="20" t="s">
        <v>286</v>
      </c>
      <c r="B173" s="20" t="s">
        <v>287</v>
      </c>
      <c r="C173" s="20"/>
      <c r="D173" s="27"/>
      <c r="E173" s="25"/>
    </row>
    <row r="174" spans="1:5" ht="15" customHeight="1">
      <c r="A174" s="37" t="s">
        <v>288</v>
      </c>
      <c r="B174" s="22" t="s">
        <v>289</v>
      </c>
      <c r="C174" s="22"/>
      <c r="D174" s="27"/>
      <c r="E174" s="25"/>
    </row>
    <row r="175" spans="1:5" ht="15" customHeight="1">
      <c r="A175" s="37" t="s">
        <v>290</v>
      </c>
      <c r="B175" s="22" t="s">
        <v>291</v>
      </c>
      <c r="C175" s="22"/>
      <c r="D175" s="27"/>
      <c r="E175" s="25"/>
    </row>
    <row r="177" spans="1:10" ht="15" customHeight="1">
      <c r="A177" s="363" t="s">
        <v>292</v>
      </c>
      <c r="B177" s="363"/>
      <c r="C177" s="363"/>
      <c r="D177" s="363"/>
      <c r="E177" s="363"/>
      <c r="F177" s="363"/>
      <c r="G177" s="363"/>
      <c r="H177" s="363"/>
      <c r="I177" s="363"/>
      <c r="J177" s="363"/>
    </row>
  </sheetData>
  <sheetProtection selectLockedCells="1" selectUnlockedCells="1"/>
  <mergeCells count="122">
    <mergeCell ref="B1:H1"/>
    <mergeCell ref="B2:H2"/>
    <mergeCell ref="B3:H3"/>
    <mergeCell ref="B5:H5"/>
    <mergeCell ref="C6:H6"/>
    <mergeCell ref="C7:H7"/>
    <mergeCell ref="C8:H8"/>
    <mergeCell ref="C9:H9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A23:E23"/>
    <mergeCell ref="B24:C24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6:C36"/>
    <mergeCell ref="B37:C37"/>
    <mergeCell ref="B38:C38"/>
    <mergeCell ref="A39:E43"/>
    <mergeCell ref="B45:D45"/>
    <mergeCell ref="B46:D46"/>
    <mergeCell ref="B47:D47"/>
    <mergeCell ref="A49:H49"/>
    <mergeCell ref="A50:C50"/>
    <mergeCell ref="B51:C51"/>
    <mergeCell ref="B52:C52"/>
    <mergeCell ref="B53:C53"/>
    <mergeCell ref="B54:C54"/>
    <mergeCell ref="B55:C55"/>
    <mergeCell ref="A57:C57"/>
    <mergeCell ref="B58:C58"/>
    <mergeCell ref="B59:C59"/>
    <mergeCell ref="B60:C60"/>
    <mergeCell ref="B61:C61"/>
    <mergeCell ref="B62:C62"/>
    <mergeCell ref="A63:C63"/>
    <mergeCell ref="B64:C64"/>
    <mergeCell ref="B65:C65"/>
    <mergeCell ref="B66:C66"/>
    <mergeCell ref="B67:C67"/>
    <mergeCell ref="B68:C68"/>
    <mergeCell ref="B69:C69"/>
    <mergeCell ref="B70:C70"/>
    <mergeCell ref="A71:C71"/>
    <mergeCell ref="A80:F80"/>
    <mergeCell ref="B82:D82"/>
    <mergeCell ref="B83:D83"/>
    <mergeCell ref="B84:D84"/>
    <mergeCell ref="B85:D85"/>
    <mergeCell ref="A87:E87"/>
    <mergeCell ref="B89:D89"/>
    <mergeCell ref="B90:D90"/>
    <mergeCell ref="B91:D91"/>
    <mergeCell ref="B92:D92"/>
    <mergeCell ref="B93:D93"/>
    <mergeCell ref="B94:D94"/>
    <mergeCell ref="B95:D95"/>
    <mergeCell ref="A97:E97"/>
    <mergeCell ref="B99:D99"/>
    <mergeCell ref="B100:D100"/>
    <mergeCell ref="B101:D101"/>
    <mergeCell ref="B103:D103"/>
    <mergeCell ref="B104:D104"/>
    <mergeCell ref="B105:D105"/>
    <mergeCell ref="B106:D106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A135:F135"/>
    <mergeCell ref="B137:C137"/>
    <mergeCell ref="B140:C140"/>
    <mergeCell ref="B141:C141"/>
    <mergeCell ref="B142:C142"/>
    <mergeCell ref="B151:C151"/>
    <mergeCell ref="A153:F159"/>
    <mergeCell ref="A161:E161"/>
    <mergeCell ref="B162:C162"/>
    <mergeCell ref="B163:C163"/>
    <mergeCell ref="B169:C169"/>
    <mergeCell ref="A177:J177"/>
    <mergeCell ref="B164:C164"/>
    <mergeCell ref="B165:D165"/>
    <mergeCell ref="B166:C166"/>
    <mergeCell ref="B167:C16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P35"/>
  <sheetViews>
    <sheetView workbookViewId="0" topLeftCell="A1">
      <selection activeCell="EH21" sqref="EH21"/>
    </sheetView>
  </sheetViews>
  <sheetFormatPr defaultColWidth="11.421875" defaultRowHeight="12.75"/>
  <cols>
    <col min="1" max="10" width="9.140625" style="101" customWidth="1"/>
    <col min="11" max="11" width="10.140625" style="101" customWidth="1"/>
    <col min="12" max="18" width="9.140625" style="101" customWidth="1"/>
    <col min="19" max="19" width="1.421875" style="101" customWidth="1"/>
    <col min="20" max="36" width="9.140625" style="101" customWidth="1"/>
    <col min="37" max="37" width="1.7109375" style="101" customWidth="1"/>
    <col min="38" max="124" width="9.140625" style="101" customWidth="1"/>
    <col min="125" max="125" width="1.421875" style="101" customWidth="1"/>
    <col min="126" max="133" width="9.140625" style="101" customWidth="1"/>
    <col min="134" max="134" width="1.421875" style="101" customWidth="1"/>
    <col min="135" max="141" width="9.140625" style="101" customWidth="1"/>
    <col min="142" max="142" width="1.421875" style="101" customWidth="1"/>
    <col min="143" max="149" width="9.140625" style="101" customWidth="1"/>
    <col min="150" max="150" width="4.00390625" style="101" customWidth="1"/>
    <col min="151" max="156" width="9.140625" style="101" customWidth="1"/>
    <col min="157" max="157" width="4.421875" style="101" customWidth="1"/>
    <col min="158" max="174" width="9.140625" style="101" customWidth="1"/>
    <col min="175" max="175" width="1.421875" style="101" customWidth="1"/>
    <col min="176" max="208" width="9.140625" style="101" customWidth="1"/>
    <col min="209" max="209" width="1.421875" style="101" customWidth="1"/>
    <col min="210" max="210" width="9.140625" style="101" customWidth="1"/>
    <col min="211" max="211" width="10.28125" style="101" customWidth="1"/>
    <col min="212" max="212" width="11.00390625" style="101" customWidth="1"/>
    <col min="213" max="215" width="9.140625" style="101" customWidth="1"/>
    <col min="216" max="216" width="3.00390625" style="101" customWidth="1"/>
    <col min="217" max="223" width="9.140625" style="101" customWidth="1"/>
    <col min="224" max="224" width="2.57421875" style="101" customWidth="1"/>
    <col min="225" max="16384" width="9.140625" style="101" customWidth="1"/>
  </cols>
  <sheetData>
    <row r="1" spans="19:224" s="100" customFormat="1" ht="10.5">
      <c r="S1" s="357"/>
      <c r="AK1" s="357"/>
      <c r="DU1" s="357"/>
      <c r="ED1" s="357"/>
      <c r="EL1" s="357"/>
      <c r="ET1" s="357"/>
      <c r="FA1" s="357"/>
      <c r="FS1" s="357"/>
      <c r="HA1" s="357"/>
      <c r="HH1" s="357"/>
      <c r="HP1" s="102"/>
    </row>
    <row r="2" spans="3:224" s="103" customFormat="1" ht="10.5">
      <c r="C2" s="104" t="s">
        <v>4</v>
      </c>
      <c r="D2" s="104" t="s">
        <v>6</v>
      </c>
      <c r="E2" s="104" t="s">
        <v>8</v>
      </c>
      <c r="F2" s="104" t="s">
        <v>10</v>
      </c>
      <c r="G2" s="104" t="s">
        <v>12</v>
      </c>
      <c r="H2" s="104" t="s">
        <v>15</v>
      </c>
      <c r="I2" s="104" t="s">
        <v>18</v>
      </c>
      <c r="J2" s="104" t="s">
        <v>21</v>
      </c>
      <c r="K2" s="104" t="s">
        <v>24</v>
      </c>
      <c r="L2" s="104" t="s">
        <v>26</v>
      </c>
      <c r="M2" s="104" t="s">
        <v>28</v>
      </c>
      <c r="N2" s="104" t="s">
        <v>30</v>
      </c>
      <c r="O2" s="104" t="s">
        <v>32</v>
      </c>
      <c r="P2" s="104" t="s">
        <v>34</v>
      </c>
      <c r="Q2" s="104" t="s">
        <v>36</v>
      </c>
      <c r="R2" s="104" t="s">
        <v>38</v>
      </c>
      <c r="S2" s="358"/>
      <c r="T2" s="105" t="s">
        <v>42</v>
      </c>
      <c r="U2" s="105" t="s">
        <v>44</v>
      </c>
      <c r="V2" s="105" t="s">
        <v>46</v>
      </c>
      <c r="W2" s="105" t="s">
        <v>48</v>
      </c>
      <c r="X2" s="105" t="s">
        <v>50</v>
      </c>
      <c r="Y2" s="105" t="s">
        <v>52</v>
      </c>
      <c r="Z2" s="104" t="s">
        <v>54</v>
      </c>
      <c r="AA2" s="105" t="s">
        <v>56</v>
      </c>
      <c r="AB2" s="105" t="s">
        <v>58</v>
      </c>
      <c r="AC2" s="104" t="s">
        <v>60</v>
      </c>
      <c r="AD2" s="104" t="s">
        <v>62</v>
      </c>
      <c r="AE2" s="104" t="s">
        <v>64</v>
      </c>
      <c r="AF2" s="104" t="s">
        <v>66</v>
      </c>
      <c r="AG2" s="104"/>
      <c r="AH2" s="105" t="s">
        <v>69</v>
      </c>
      <c r="AI2" s="105" t="s">
        <v>71</v>
      </c>
      <c r="AJ2" s="105" t="s">
        <v>73</v>
      </c>
      <c r="AK2" s="358"/>
      <c r="AL2" s="106" t="s">
        <v>82</v>
      </c>
      <c r="AM2" s="107"/>
      <c r="AN2" s="107"/>
      <c r="AO2" s="107"/>
      <c r="AP2" s="107"/>
      <c r="AQ2" s="106" t="s">
        <v>85</v>
      </c>
      <c r="AR2" s="107"/>
      <c r="AS2" s="107"/>
      <c r="AT2" s="107"/>
      <c r="AU2" s="107"/>
      <c r="AV2" s="107" t="s">
        <v>88</v>
      </c>
      <c r="AW2" s="107"/>
      <c r="AX2" s="107"/>
      <c r="AY2" s="107"/>
      <c r="AZ2" s="107"/>
      <c r="BA2" s="107" t="s">
        <v>91</v>
      </c>
      <c r="BB2" s="107"/>
      <c r="BC2" s="107"/>
      <c r="BD2" s="107"/>
      <c r="BE2" s="107"/>
      <c r="BF2" s="107" t="s">
        <v>93</v>
      </c>
      <c r="BG2" s="107"/>
      <c r="BH2" s="107"/>
      <c r="BI2" s="107"/>
      <c r="BJ2" s="107"/>
      <c r="BK2" s="107" t="s">
        <v>99</v>
      </c>
      <c r="BL2" s="107"/>
      <c r="BM2" s="107"/>
      <c r="BN2" s="107"/>
      <c r="BO2" s="107" t="s">
        <v>101</v>
      </c>
      <c r="BP2" s="107"/>
      <c r="BQ2" s="107"/>
      <c r="BR2" s="107"/>
      <c r="BS2" s="107" t="s">
        <v>103</v>
      </c>
      <c r="BT2" s="107"/>
      <c r="BU2" s="107"/>
      <c r="BV2" s="107"/>
      <c r="BW2" s="107" t="s">
        <v>105</v>
      </c>
      <c r="BX2" s="107"/>
      <c r="BY2" s="107"/>
      <c r="BZ2" s="107"/>
      <c r="CA2" s="107" t="s">
        <v>107</v>
      </c>
      <c r="CB2" s="107"/>
      <c r="CC2" s="107"/>
      <c r="CD2" s="107"/>
      <c r="CE2" s="107" t="s">
        <v>113</v>
      </c>
      <c r="CH2" s="107" t="s">
        <v>115</v>
      </c>
      <c r="CK2" s="107" t="s">
        <v>117</v>
      </c>
      <c r="CN2" s="107" t="s">
        <v>119</v>
      </c>
      <c r="CQ2" s="107" t="s">
        <v>121</v>
      </c>
      <c r="CT2" s="107" t="s">
        <v>123</v>
      </c>
      <c r="CW2" s="107" t="s">
        <v>125</v>
      </c>
      <c r="CZ2" s="106" t="s">
        <v>130</v>
      </c>
      <c r="DC2" s="106" t="s">
        <v>132</v>
      </c>
      <c r="DF2" s="107" t="s">
        <v>134</v>
      </c>
      <c r="DI2" s="106" t="s">
        <v>136</v>
      </c>
      <c r="DL2" s="107" t="s">
        <v>138</v>
      </c>
      <c r="DO2" s="107" t="s">
        <v>140</v>
      </c>
      <c r="DR2" s="107" t="s">
        <v>142</v>
      </c>
      <c r="DU2" s="104"/>
      <c r="DV2" s="106" t="s">
        <v>147</v>
      </c>
      <c r="DW2" s="106" t="s">
        <v>149</v>
      </c>
      <c r="DY2" s="107" t="s">
        <v>151</v>
      </c>
      <c r="EA2" s="106" t="s">
        <v>153</v>
      </c>
      <c r="ED2" s="358"/>
      <c r="EE2" s="106" t="s">
        <v>156</v>
      </c>
      <c r="EF2" s="107" t="s">
        <v>159</v>
      </c>
      <c r="EG2" s="107" t="s">
        <v>161</v>
      </c>
      <c r="EH2" s="107" t="s">
        <v>163</v>
      </c>
      <c r="EI2" s="107" t="s">
        <v>165</v>
      </c>
      <c r="EJ2" s="107" t="s">
        <v>167</v>
      </c>
      <c r="EK2" s="107" t="s">
        <v>293</v>
      </c>
      <c r="EL2" s="358"/>
      <c r="EM2" s="106" t="s">
        <v>172</v>
      </c>
      <c r="EN2" s="107" t="s">
        <v>174</v>
      </c>
      <c r="EO2" s="107" t="s">
        <v>176</v>
      </c>
      <c r="EP2" s="107" t="s">
        <v>178</v>
      </c>
      <c r="EQ2" s="107" t="s">
        <v>180</v>
      </c>
      <c r="ER2" s="107" t="s">
        <v>182</v>
      </c>
      <c r="ES2" s="107" t="s">
        <v>184</v>
      </c>
      <c r="ET2" s="361" t="s">
        <v>186</v>
      </c>
      <c r="EU2" s="107" t="s">
        <v>188</v>
      </c>
      <c r="EV2" s="107" t="s">
        <v>190</v>
      </c>
      <c r="EW2" s="107" t="s">
        <v>192</v>
      </c>
      <c r="EX2" s="107" t="s">
        <v>194</v>
      </c>
      <c r="EY2" s="107" t="s">
        <v>196</v>
      </c>
      <c r="EZ2" s="107" t="s">
        <v>198</v>
      </c>
      <c r="FA2" s="361" t="s">
        <v>200</v>
      </c>
      <c r="FB2" s="107" t="s">
        <v>202</v>
      </c>
      <c r="FC2" s="107" t="s">
        <v>203</v>
      </c>
      <c r="FD2" s="107" t="s">
        <v>204</v>
      </c>
      <c r="FE2" s="107" t="s">
        <v>205</v>
      </c>
      <c r="FF2" s="107" t="s">
        <v>206</v>
      </c>
      <c r="FG2" s="107" t="s">
        <v>207</v>
      </c>
      <c r="FH2" s="107" t="s">
        <v>208</v>
      </c>
      <c r="FI2" s="107" t="s">
        <v>210</v>
      </c>
      <c r="FJ2" s="107" t="s">
        <v>212</v>
      </c>
      <c r="FK2" s="107" t="s">
        <v>214</v>
      </c>
      <c r="FL2" s="106" t="s">
        <v>216</v>
      </c>
      <c r="FM2" s="107" t="s">
        <v>218</v>
      </c>
      <c r="FN2" s="107" t="s">
        <v>220</v>
      </c>
      <c r="FO2" s="107" t="s">
        <v>222</v>
      </c>
      <c r="FP2" s="106" t="s">
        <v>224</v>
      </c>
      <c r="FQ2" s="107" t="s">
        <v>226</v>
      </c>
      <c r="FR2" s="107" t="s">
        <v>228</v>
      </c>
      <c r="FS2" s="358"/>
      <c r="FT2" s="105" t="s">
        <v>233</v>
      </c>
      <c r="FU2" s="106"/>
      <c r="FV2" s="104" t="s">
        <v>235</v>
      </c>
      <c r="FX2" s="104" t="s">
        <v>237</v>
      </c>
      <c r="FZ2" s="105" t="s">
        <v>239</v>
      </c>
      <c r="GB2" s="104" t="s">
        <v>241</v>
      </c>
      <c r="GD2" s="104" t="s">
        <v>243</v>
      </c>
      <c r="GF2" s="104" t="s">
        <v>245</v>
      </c>
      <c r="GH2" s="104" t="s">
        <v>251</v>
      </c>
      <c r="GK2" s="104" t="s">
        <v>254</v>
      </c>
      <c r="GN2" s="104" t="s">
        <v>256</v>
      </c>
      <c r="GQ2" s="104" t="s">
        <v>258</v>
      </c>
      <c r="GT2" s="104" t="s">
        <v>260</v>
      </c>
      <c r="GW2" s="104" t="s">
        <v>262</v>
      </c>
      <c r="HA2" s="104"/>
      <c r="HB2" s="105" t="s">
        <v>266</v>
      </c>
      <c r="HC2" s="105" t="s">
        <v>268</v>
      </c>
      <c r="HD2" s="105" t="s">
        <v>270</v>
      </c>
      <c r="HE2" s="104" t="s">
        <v>272</v>
      </c>
      <c r="HF2" s="105" t="s">
        <v>274</v>
      </c>
      <c r="HG2" s="105" t="s">
        <v>276</v>
      </c>
      <c r="HH2" s="358" t="s">
        <v>278</v>
      </c>
      <c r="HI2" s="107" t="s">
        <v>280</v>
      </c>
      <c r="HJ2" s="107" t="s">
        <v>282</v>
      </c>
      <c r="HK2" s="107" t="s">
        <v>284</v>
      </c>
      <c r="HL2" s="107" t="s">
        <v>286</v>
      </c>
      <c r="HM2" s="107" t="s">
        <v>288</v>
      </c>
      <c r="HN2" s="107" t="s">
        <v>290</v>
      </c>
      <c r="HP2" s="107"/>
    </row>
    <row r="3" spans="1:223" s="107" customFormat="1" ht="10.5">
      <c r="A3" s="107" t="s">
        <v>294</v>
      </c>
      <c r="B3" s="107" t="s">
        <v>295</v>
      </c>
      <c r="C3" s="104" t="s">
        <v>5</v>
      </c>
      <c r="D3" s="104" t="s">
        <v>7</v>
      </c>
      <c r="E3" s="104" t="s">
        <v>9</v>
      </c>
      <c r="F3" s="104" t="s">
        <v>11</v>
      </c>
      <c r="G3" s="104" t="s">
        <v>13</v>
      </c>
      <c r="H3" s="104" t="s">
        <v>16</v>
      </c>
      <c r="I3" s="104" t="s">
        <v>19</v>
      </c>
      <c r="J3" s="104" t="s">
        <v>22</v>
      </c>
      <c r="K3" s="104" t="s">
        <v>25</v>
      </c>
      <c r="L3" s="104" t="s">
        <v>27</v>
      </c>
      <c r="M3" s="104" t="s">
        <v>29</v>
      </c>
      <c r="N3" s="104" t="s">
        <v>31</v>
      </c>
      <c r="O3" s="104" t="s">
        <v>33</v>
      </c>
      <c r="P3" s="104" t="s">
        <v>35</v>
      </c>
      <c r="Q3" s="104" t="s">
        <v>37</v>
      </c>
      <c r="R3" s="104" t="s">
        <v>39</v>
      </c>
      <c r="S3" s="358"/>
      <c r="T3" s="105" t="s">
        <v>43</v>
      </c>
      <c r="U3" s="105" t="s">
        <v>45</v>
      </c>
      <c r="V3" s="105" t="s">
        <v>47</v>
      </c>
      <c r="W3" s="105" t="s">
        <v>49</v>
      </c>
      <c r="X3" s="105" t="s">
        <v>51</v>
      </c>
      <c r="Y3" s="105" t="s">
        <v>53</v>
      </c>
      <c r="Z3" s="104" t="s">
        <v>55</v>
      </c>
      <c r="AA3" s="105" t="s">
        <v>57</v>
      </c>
      <c r="AB3" s="105" t="s">
        <v>59</v>
      </c>
      <c r="AC3" s="104" t="s">
        <v>61</v>
      </c>
      <c r="AD3" s="104" t="s">
        <v>63</v>
      </c>
      <c r="AE3" s="104" t="s">
        <v>65</v>
      </c>
      <c r="AF3" s="104" t="s">
        <v>67</v>
      </c>
      <c r="AG3" s="104" t="s">
        <v>37</v>
      </c>
      <c r="AH3" s="105" t="s">
        <v>70</v>
      </c>
      <c r="AI3" s="105" t="s">
        <v>72</v>
      </c>
      <c r="AJ3" s="105" t="s">
        <v>74</v>
      </c>
      <c r="AK3" s="358"/>
      <c r="AL3" s="106" t="s">
        <v>296</v>
      </c>
      <c r="AM3" s="108" t="s">
        <v>78</v>
      </c>
      <c r="AN3" s="108" t="s">
        <v>79</v>
      </c>
      <c r="AO3" s="108" t="s">
        <v>80</v>
      </c>
      <c r="AP3" s="108" t="s">
        <v>81</v>
      </c>
      <c r="AQ3" s="106" t="s">
        <v>297</v>
      </c>
      <c r="AR3" s="108" t="s">
        <v>78</v>
      </c>
      <c r="AS3" s="108" t="s">
        <v>79</v>
      </c>
      <c r="AT3" s="108" t="s">
        <v>80</v>
      </c>
      <c r="AU3" s="108" t="s">
        <v>81</v>
      </c>
      <c r="AV3" s="107" t="s">
        <v>298</v>
      </c>
      <c r="AW3" s="108" t="s">
        <v>78</v>
      </c>
      <c r="AX3" s="108" t="s">
        <v>79</v>
      </c>
      <c r="AY3" s="108" t="s">
        <v>80</v>
      </c>
      <c r="AZ3" s="108" t="s">
        <v>81</v>
      </c>
      <c r="BA3" s="107" t="s">
        <v>299</v>
      </c>
      <c r="BB3" s="108" t="s">
        <v>78</v>
      </c>
      <c r="BC3" s="108" t="s">
        <v>79</v>
      </c>
      <c r="BD3" s="108" t="s">
        <v>80</v>
      </c>
      <c r="BE3" s="108" t="s">
        <v>81</v>
      </c>
      <c r="BF3" s="107" t="s">
        <v>300</v>
      </c>
      <c r="BG3" s="108" t="s">
        <v>78</v>
      </c>
      <c r="BH3" s="108" t="s">
        <v>79</v>
      </c>
      <c r="BI3" s="108" t="s">
        <v>80</v>
      </c>
      <c r="BJ3" s="108" t="s">
        <v>81</v>
      </c>
      <c r="BK3" s="107" t="s">
        <v>301</v>
      </c>
      <c r="BL3" s="108" t="s">
        <v>78</v>
      </c>
      <c r="BM3" s="108" t="s">
        <v>97</v>
      </c>
      <c r="BN3" s="108" t="s">
        <v>98</v>
      </c>
      <c r="BO3" s="107" t="s">
        <v>302</v>
      </c>
      <c r="BP3" s="108" t="s">
        <v>78</v>
      </c>
      <c r="BQ3" s="108" t="s">
        <v>97</v>
      </c>
      <c r="BR3" s="108" t="s">
        <v>98</v>
      </c>
      <c r="BS3" s="107" t="s">
        <v>303</v>
      </c>
      <c r="BT3" s="108" t="s">
        <v>78</v>
      </c>
      <c r="BU3" s="108" t="s">
        <v>97</v>
      </c>
      <c r="BV3" s="108" t="s">
        <v>98</v>
      </c>
      <c r="BW3" s="107" t="s">
        <v>304</v>
      </c>
      <c r="BX3" s="108" t="s">
        <v>78</v>
      </c>
      <c r="BY3" s="108" t="s">
        <v>97</v>
      </c>
      <c r="BZ3" s="108" t="s">
        <v>98</v>
      </c>
      <c r="CA3" s="107" t="s">
        <v>305</v>
      </c>
      <c r="CB3" s="108" t="s">
        <v>78</v>
      </c>
      <c r="CC3" s="108" t="s">
        <v>97</v>
      </c>
      <c r="CD3" s="108" t="s">
        <v>98</v>
      </c>
      <c r="CE3" s="107" t="s">
        <v>306</v>
      </c>
      <c r="CF3" s="108" t="s">
        <v>111</v>
      </c>
      <c r="CG3" s="108" t="s">
        <v>112</v>
      </c>
      <c r="CH3" s="107" t="s">
        <v>307</v>
      </c>
      <c r="CI3" s="108" t="s">
        <v>111</v>
      </c>
      <c r="CJ3" s="108" t="s">
        <v>112</v>
      </c>
      <c r="CK3" s="107" t="s">
        <v>308</v>
      </c>
      <c r="CL3" s="108" t="s">
        <v>111</v>
      </c>
      <c r="CM3" s="108" t="s">
        <v>112</v>
      </c>
      <c r="CN3" s="107" t="s">
        <v>309</v>
      </c>
      <c r="CO3" s="108" t="s">
        <v>111</v>
      </c>
      <c r="CP3" s="108" t="s">
        <v>112</v>
      </c>
      <c r="CQ3" s="107" t="s">
        <v>310</v>
      </c>
      <c r="CR3" s="108" t="s">
        <v>111</v>
      </c>
      <c r="CS3" s="108" t="s">
        <v>112</v>
      </c>
      <c r="CT3" s="107" t="s">
        <v>311</v>
      </c>
      <c r="CU3" s="108" t="s">
        <v>111</v>
      </c>
      <c r="CV3" s="108" t="s">
        <v>112</v>
      </c>
      <c r="CW3" s="107" t="s">
        <v>312</v>
      </c>
      <c r="CX3" s="108" t="s">
        <v>111</v>
      </c>
      <c r="CY3" s="108" t="s">
        <v>112</v>
      </c>
      <c r="CZ3" s="106" t="s">
        <v>313</v>
      </c>
      <c r="DA3" s="108" t="s">
        <v>128</v>
      </c>
      <c r="DB3" s="108" t="s">
        <v>129</v>
      </c>
      <c r="DC3" s="106" t="s">
        <v>314</v>
      </c>
      <c r="DD3" s="108" t="s">
        <v>128</v>
      </c>
      <c r="DE3" s="108" t="s">
        <v>129</v>
      </c>
      <c r="DF3" s="107" t="s">
        <v>315</v>
      </c>
      <c r="DG3" s="108" t="s">
        <v>128</v>
      </c>
      <c r="DH3" s="108" t="s">
        <v>129</v>
      </c>
      <c r="DI3" s="106" t="s">
        <v>316</v>
      </c>
      <c r="DJ3" s="108" t="s">
        <v>128</v>
      </c>
      <c r="DK3" s="108" t="s">
        <v>129</v>
      </c>
      <c r="DL3" s="107" t="s">
        <v>317</v>
      </c>
      <c r="DM3" s="108" t="s">
        <v>128</v>
      </c>
      <c r="DN3" s="108" t="s">
        <v>129</v>
      </c>
      <c r="DO3" s="107" t="s">
        <v>318</v>
      </c>
      <c r="DP3" s="108" t="s">
        <v>128</v>
      </c>
      <c r="DQ3" s="108" t="s">
        <v>129</v>
      </c>
      <c r="DR3" s="107" t="s">
        <v>143</v>
      </c>
      <c r="DS3" s="108" t="s">
        <v>128</v>
      </c>
      <c r="DT3" s="108" t="s">
        <v>129</v>
      </c>
      <c r="DU3" s="104"/>
      <c r="DV3" s="106" t="s">
        <v>148</v>
      </c>
      <c r="DW3" s="106" t="s">
        <v>150</v>
      </c>
      <c r="DX3" s="109" t="s">
        <v>146</v>
      </c>
      <c r="DY3" s="107" t="s">
        <v>152</v>
      </c>
      <c r="DZ3" s="109" t="s">
        <v>146</v>
      </c>
      <c r="EA3" s="106" t="s">
        <v>154</v>
      </c>
      <c r="EB3" s="109" t="s">
        <v>146</v>
      </c>
      <c r="EC3" s="109" t="s">
        <v>319</v>
      </c>
      <c r="ED3" s="358"/>
      <c r="EE3" s="106" t="s">
        <v>157</v>
      </c>
      <c r="EF3" s="107" t="s">
        <v>160</v>
      </c>
      <c r="EG3" s="107" t="s">
        <v>162</v>
      </c>
      <c r="EH3" s="107" t="s">
        <v>164</v>
      </c>
      <c r="EI3" s="107" t="s">
        <v>166</v>
      </c>
      <c r="EJ3" s="107" t="s">
        <v>168</v>
      </c>
      <c r="EK3" s="107" t="s">
        <v>170</v>
      </c>
      <c r="EL3" s="358"/>
      <c r="EM3" s="106" t="s">
        <v>173</v>
      </c>
      <c r="EN3" s="107" t="s">
        <v>175</v>
      </c>
      <c r="EO3" s="107" t="s">
        <v>177</v>
      </c>
      <c r="EP3" s="107" t="s">
        <v>179</v>
      </c>
      <c r="EQ3" s="107" t="s">
        <v>181</v>
      </c>
      <c r="ER3" s="107" t="s">
        <v>183</v>
      </c>
      <c r="ES3" s="107" t="s">
        <v>185</v>
      </c>
      <c r="ET3" s="361" t="s">
        <v>187</v>
      </c>
      <c r="EU3" s="107" t="s">
        <v>189</v>
      </c>
      <c r="EV3" s="107" t="s">
        <v>191</v>
      </c>
      <c r="EW3" s="107" t="s">
        <v>193</v>
      </c>
      <c r="EX3" s="107" t="s">
        <v>195</v>
      </c>
      <c r="EY3" s="107" t="s">
        <v>197</v>
      </c>
      <c r="EZ3" s="107" t="s">
        <v>199</v>
      </c>
      <c r="FA3" s="361" t="s">
        <v>201</v>
      </c>
      <c r="FB3" s="107" t="s">
        <v>189</v>
      </c>
      <c r="FC3" s="107" t="s">
        <v>191</v>
      </c>
      <c r="FD3" s="107" t="s">
        <v>193</v>
      </c>
      <c r="FE3" s="107" t="s">
        <v>195</v>
      </c>
      <c r="FF3" s="107" t="s">
        <v>197</v>
      </c>
      <c r="FG3" s="107" t="s">
        <v>199</v>
      </c>
      <c r="FH3" s="107" t="s">
        <v>209</v>
      </c>
      <c r="FI3" s="107" t="s">
        <v>211</v>
      </c>
      <c r="FJ3" s="107" t="s">
        <v>213</v>
      </c>
      <c r="FK3" s="107" t="s">
        <v>215</v>
      </c>
      <c r="FL3" s="106" t="s">
        <v>217</v>
      </c>
      <c r="FM3" s="107" t="s">
        <v>219</v>
      </c>
      <c r="FN3" s="107" t="s">
        <v>221</v>
      </c>
      <c r="FO3" s="107" t="s">
        <v>223</v>
      </c>
      <c r="FP3" s="106" t="s">
        <v>225</v>
      </c>
      <c r="FQ3" s="107" t="s">
        <v>227</v>
      </c>
      <c r="FR3" s="107" t="s">
        <v>229</v>
      </c>
      <c r="FS3" s="358"/>
      <c r="FT3" s="105" t="s">
        <v>234</v>
      </c>
      <c r="FU3" s="110" t="s">
        <v>232</v>
      </c>
      <c r="FV3" s="104" t="s">
        <v>236</v>
      </c>
      <c r="FW3" s="108" t="s">
        <v>232</v>
      </c>
      <c r="FX3" s="104" t="s">
        <v>238</v>
      </c>
      <c r="FY3" s="108" t="s">
        <v>232</v>
      </c>
      <c r="FZ3" s="105" t="s">
        <v>240</v>
      </c>
      <c r="GA3" s="108" t="s">
        <v>232</v>
      </c>
      <c r="GB3" s="104" t="s">
        <v>242</v>
      </c>
      <c r="GC3" s="108" t="s">
        <v>232</v>
      </c>
      <c r="GD3" s="104" t="s">
        <v>244</v>
      </c>
      <c r="GE3" s="108" t="s">
        <v>232</v>
      </c>
      <c r="GF3" s="104" t="s">
        <v>246</v>
      </c>
      <c r="GG3" s="108" t="s">
        <v>232</v>
      </c>
      <c r="GH3" s="107" t="s">
        <v>252</v>
      </c>
      <c r="GI3" s="108" t="s">
        <v>249</v>
      </c>
      <c r="GJ3" s="108" t="s">
        <v>250</v>
      </c>
      <c r="GK3" s="104" t="s">
        <v>255</v>
      </c>
      <c r="GL3" s="108" t="s">
        <v>249</v>
      </c>
      <c r="GM3" s="108" t="s">
        <v>250</v>
      </c>
      <c r="GN3" s="104" t="s">
        <v>257</v>
      </c>
      <c r="GO3" s="108" t="s">
        <v>249</v>
      </c>
      <c r="GP3" s="108" t="s">
        <v>250</v>
      </c>
      <c r="GQ3" s="104" t="s">
        <v>259</v>
      </c>
      <c r="GR3" s="108" t="s">
        <v>249</v>
      </c>
      <c r="GS3" s="108" t="s">
        <v>250</v>
      </c>
      <c r="GT3" s="104" t="s">
        <v>261</v>
      </c>
      <c r="GU3" s="108" t="s">
        <v>249</v>
      </c>
      <c r="GV3" s="108" t="s">
        <v>250</v>
      </c>
      <c r="GW3" s="104" t="s">
        <v>263</v>
      </c>
      <c r="GX3" s="108" t="s">
        <v>249</v>
      </c>
      <c r="GY3" s="108" t="s">
        <v>250</v>
      </c>
      <c r="GZ3" s="108" t="s">
        <v>37</v>
      </c>
      <c r="HA3" s="104"/>
      <c r="HB3" s="105" t="s">
        <v>267</v>
      </c>
      <c r="HC3" s="105" t="s">
        <v>269</v>
      </c>
      <c r="HD3" s="105" t="s">
        <v>271</v>
      </c>
      <c r="HE3" s="104" t="s">
        <v>273</v>
      </c>
      <c r="HF3" s="105" t="s">
        <v>275</v>
      </c>
      <c r="HG3" s="105" t="s">
        <v>277</v>
      </c>
      <c r="HH3" s="358" t="s">
        <v>279</v>
      </c>
      <c r="HI3" s="107" t="s">
        <v>281</v>
      </c>
      <c r="HJ3" s="107" t="s">
        <v>283</v>
      </c>
      <c r="HK3" s="107" t="s">
        <v>285</v>
      </c>
      <c r="HL3" s="107" t="s">
        <v>287</v>
      </c>
      <c r="HM3" s="107" t="s">
        <v>289</v>
      </c>
      <c r="HN3" s="107" t="s">
        <v>291</v>
      </c>
      <c r="HO3" s="107" t="s">
        <v>37</v>
      </c>
    </row>
    <row r="4" spans="1:224" s="115" customFormat="1" ht="10.5">
      <c r="A4" s="111" t="s">
        <v>320</v>
      </c>
      <c r="B4" s="111" t="s">
        <v>321</v>
      </c>
      <c r="C4" s="112" t="s">
        <v>322</v>
      </c>
      <c r="D4" s="112" t="s">
        <v>323</v>
      </c>
      <c r="E4" s="112" t="s">
        <v>324</v>
      </c>
      <c r="F4" s="112" t="s">
        <v>325</v>
      </c>
      <c r="G4" s="112" t="s">
        <v>326</v>
      </c>
      <c r="H4" s="112" t="s">
        <v>327</v>
      </c>
      <c r="I4" s="112" t="s">
        <v>328</v>
      </c>
      <c r="J4" s="112" t="s">
        <v>329</v>
      </c>
      <c r="K4" s="112">
        <v>1990</v>
      </c>
      <c r="L4" s="112" t="s">
        <v>330</v>
      </c>
      <c r="M4" s="112" t="s">
        <v>331</v>
      </c>
      <c r="N4" s="112" t="s">
        <v>332</v>
      </c>
      <c r="O4" s="113" t="s">
        <v>333</v>
      </c>
      <c r="P4" s="113" t="s">
        <v>334</v>
      </c>
      <c r="Q4" s="112"/>
      <c r="R4" s="112" t="s">
        <v>335</v>
      </c>
      <c r="S4" s="325"/>
      <c r="T4" s="114">
        <v>206</v>
      </c>
      <c r="U4" s="115">
        <v>2240</v>
      </c>
      <c r="V4" s="115">
        <v>132</v>
      </c>
      <c r="W4" s="115">
        <v>857</v>
      </c>
      <c r="X4" s="115">
        <v>60</v>
      </c>
      <c r="Y4" s="115">
        <v>210</v>
      </c>
      <c r="Z4" s="115">
        <v>45</v>
      </c>
      <c r="AA4" s="115">
        <v>20</v>
      </c>
      <c r="AB4" s="115">
        <v>4</v>
      </c>
      <c r="AC4" s="115">
        <v>21</v>
      </c>
      <c r="AD4" s="115">
        <v>45661</v>
      </c>
      <c r="AE4" s="115">
        <v>45661</v>
      </c>
      <c r="AF4" s="115">
        <v>831</v>
      </c>
      <c r="AG4" s="111"/>
      <c r="AH4" s="115" t="s">
        <v>326</v>
      </c>
      <c r="AI4" s="115" t="s">
        <v>326</v>
      </c>
      <c r="AJ4" s="115" t="s">
        <v>326</v>
      </c>
      <c r="AK4" s="359"/>
      <c r="AL4" s="116">
        <v>70000</v>
      </c>
      <c r="AM4" s="116">
        <v>45661</v>
      </c>
      <c r="AN4" s="115">
        <v>270</v>
      </c>
      <c r="AO4" s="115">
        <v>0</v>
      </c>
      <c r="AP4" s="117">
        <v>0.8</v>
      </c>
      <c r="AR4" s="116">
        <v>4500</v>
      </c>
      <c r="AS4" s="115">
        <v>0</v>
      </c>
      <c r="AT4" s="115">
        <v>0</v>
      </c>
      <c r="AU4" s="117">
        <v>0.8</v>
      </c>
      <c r="AV4" s="115">
        <v>0</v>
      </c>
      <c r="AW4" s="115">
        <v>0</v>
      </c>
      <c r="AX4" s="115">
        <v>0</v>
      </c>
      <c r="AY4" s="115">
        <v>0</v>
      </c>
      <c r="AZ4" s="115">
        <v>0</v>
      </c>
      <c r="BA4" s="115">
        <v>24</v>
      </c>
      <c r="BB4" s="115">
        <v>24</v>
      </c>
      <c r="BC4" s="115">
        <v>0</v>
      </c>
      <c r="BD4" s="115">
        <v>0</v>
      </c>
      <c r="BE4" s="117">
        <v>1</v>
      </c>
      <c r="BF4" s="115">
        <v>0</v>
      </c>
      <c r="BG4" s="115">
        <v>0</v>
      </c>
      <c r="BH4" s="115">
        <v>0</v>
      </c>
      <c r="BI4" s="115">
        <v>0</v>
      </c>
      <c r="BJ4" s="115">
        <v>0</v>
      </c>
      <c r="BK4" s="115">
        <v>70000</v>
      </c>
      <c r="BL4" s="115">
        <v>43980</v>
      </c>
      <c r="BM4" s="115">
        <v>270</v>
      </c>
      <c r="BN4" s="115">
        <v>0</v>
      </c>
      <c r="BO4" s="115">
        <v>520</v>
      </c>
      <c r="BP4" s="115">
        <v>500</v>
      </c>
      <c r="BQ4" s="115">
        <v>0</v>
      </c>
      <c r="BR4" s="115">
        <v>0</v>
      </c>
      <c r="BT4" s="115">
        <v>0</v>
      </c>
      <c r="BU4" s="115">
        <v>0</v>
      </c>
      <c r="BV4" s="115">
        <v>0</v>
      </c>
      <c r="BX4" s="115">
        <v>454</v>
      </c>
      <c r="BY4" s="115">
        <v>0</v>
      </c>
      <c r="BZ4" s="115">
        <v>0</v>
      </c>
      <c r="CB4" s="115">
        <v>3900</v>
      </c>
      <c r="CC4" s="115">
        <v>0</v>
      </c>
      <c r="CD4" s="115">
        <v>0</v>
      </c>
      <c r="CE4" s="115" t="s">
        <v>336</v>
      </c>
      <c r="CF4" s="115">
        <v>0</v>
      </c>
      <c r="CG4" s="115">
        <v>0</v>
      </c>
      <c r="CH4" s="115" t="s">
        <v>336</v>
      </c>
      <c r="CI4" s="115">
        <v>0</v>
      </c>
      <c r="CJ4" s="115">
        <v>0</v>
      </c>
      <c r="CK4" s="115" t="s">
        <v>336</v>
      </c>
      <c r="CL4" s="115">
        <v>0</v>
      </c>
      <c r="CM4" s="115">
        <v>0</v>
      </c>
      <c r="CN4" s="115" t="s">
        <v>336</v>
      </c>
      <c r="CO4" s="115">
        <v>0</v>
      </c>
      <c r="CP4" s="115">
        <v>0</v>
      </c>
      <c r="CQ4" s="115" t="s">
        <v>336</v>
      </c>
      <c r="CR4" s="115">
        <v>0</v>
      </c>
      <c r="CS4" s="115">
        <v>0</v>
      </c>
      <c r="CT4" s="115" t="s">
        <v>336</v>
      </c>
      <c r="CU4" s="115">
        <v>0</v>
      </c>
      <c r="CV4" s="115">
        <v>0</v>
      </c>
      <c r="CW4" s="115" t="s">
        <v>336</v>
      </c>
      <c r="CX4" s="115">
        <v>0</v>
      </c>
      <c r="CY4" s="115">
        <v>0</v>
      </c>
      <c r="CZ4" s="116" t="s">
        <v>336</v>
      </c>
      <c r="DC4" s="116" t="s">
        <v>336</v>
      </c>
      <c r="DF4" s="116" t="s">
        <v>336</v>
      </c>
      <c r="DI4" s="116" t="s">
        <v>336</v>
      </c>
      <c r="DL4" s="116" t="s">
        <v>336</v>
      </c>
      <c r="DO4" s="116" t="s">
        <v>336</v>
      </c>
      <c r="DR4" s="115">
        <v>5</v>
      </c>
      <c r="DS4" s="115" t="s">
        <v>336</v>
      </c>
      <c r="DT4" s="115" t="s">
        <v>336</v>
      </c>
      <c r="DU4" s="359"/>
      <c r="DV4" s="115">
        <v>0</v>
      </c>
      <c r="DW4" s="115">
        <v>120</v>
      </c>
      <c r="DY4" s="115">
        <v>120</v>
      </c>
      <c r="EC4" s="111"/>
      <c r="ED4" s="359"/>
      <c r="EE4" s="116">
        <v>4800</v>
      </c>
      <c r="EF4" s="115" t="s">
        <v>336</v>
      </c>
      <c r="EG4" s="115">
        <v>1303</v>
      </c>
      <c r="EH4" s="115" t="s">
        <v>336</v>
      </c>
      <c r="EI4" s="115">
        <v>120</v>
      </c>
      <c r="EJ4" s="115">
        <v>80</v>
      </c>
      <c r="EK4" s="115" t="s">
        <v>336</v>
      </c>
      <c r="EL4" s="359"/>
      <c r="EM4" s="115">
        <v>44935</v>
      </c>
      <c r="EN4" s="115" t="s">
        <v>336</v>
      </c>
      <c r="EO4" s="115">
        <v>310</v>
      </c>
      <c r="EP4" s="115" t="s">
        <v>337</v>
      </c>
      <c r="EQ4" s="115" t="s">
        <v>337</v>
      </c>
      <c r="ER4" s="115" t="s">
        <v>336</v>
      </c>
      <c r="ES4" s="115" t="s">
        <v>336</v>
      </c>
      <c r="ET4" s="359"/>
      <c r="EU4" s="115" t="s">
        <v>337</v>
      </c>
      <c r="EV4" s="115" t="s">
        <v>336</v>
      </c>
      <c r="EW4" s="115" t="s">
        <v>336</v>
      </c>
      <c r="EX4" s="115" t="s">
        <v>337</v>
      </c>
      <c r="EY4" s="115" t="s">
        <v>336</v>
      </c>
      <c r="EZ4" s="115" t="s">
        <v>336</v>
      </c>
      <c r="FA4" s="359"/>
      <c r="FB4" s="115" t="s">
        <v>336</v>
      </c>
      <c r="FC4" s="115" t="s">
        <v>336</v>
      </c>
      <c r="FD4" s="115" t="s">
        <v>336</v>
      </c>
      <c r="FE4" s="115" t="s">
        <v>336</v>
      </c>
      <c r="FF4" s="115" t="s">
        <v>336</v>
      </c>
      <c r="FG4" s="115" t="s">
        <v>336</v>
      </c>
      <c r="FH4" s="115" t="s">
        <v>337</v>
      </c>
      <c r="FI4" s="115" t="s">
        <v>336</v>
      </c>
      <c r="FJ4" s="115" t="s">
        <v>336</v>
      </c>
      <c r="FK4" s="115" t="s">
        <v>336</v>
      </c>
      <c r="FL4" s="116" t="s">
        <v>337</v>
      </c>
      <c r="FM4" s="115" t="s">
        <v>337</v>
      </c>
      <c r="FN4" s="115" t="s">
        <v>337</v>
      </c>
      <c r="FO4" s="115" t="s">
        <v>337</v>
      </c>
      <c r="FP4" s="116" t="s">
        <v>337</v>
      </c>
      <c r="FQ4" s="115" t="s">
        <v>337</v>
      </c>
      <c r="FR4" s="115" t="s">
        <v>337</v>
      </c>
      <c r="FS4" s="359"/>
      <c r="FT4" s="115">
        <v>27</v>
      </c>
      <c r="FV4" s="115">
        <v>18</v>
      </c>
      <c r="FX4" s="115">
        <v>9</v>
      </c>
      <c r="FZ4" s="115">
        <v>12</v>
      </c>
      <c r="GB4" s="115">
        <v>9</v>
      </c>
      <c r="GD4" s="115">
        <v>2</v>
      </c>
      <c r="GF4" s="115">
        <v>1</v>
      </c>
      <c r="GH4" s="115">
        <v>25</v>
      </c>
      <c r="GK4" s="115">
        <v>9</v>
      </c>
      <c r="GN4" s="115">
        <v>12</v>
      </c>
      <c r="GO4" s="115">
        <v>9</v>
      </c>
      <c r="GP4" s="115">
        <v>3</v>
      </c>
      <c r="GQ4" s="115">
        <v>2</v>
      </c>
      <c r="GR4" s="115">
        <v>2</v>
      </c>
      <c r="GT4" s="115">
        <v>0</v>
      </c>
      <c r="GU4" s="115">
        <v>0</v>
      </c>
      <c r="GW4" s="115">
        <v>2</v>
      </c>
      <c r="GX4" s="115">
        <v>2</v>
      </c>
      <c r="GZ4" s="111"/>
      <c r="HA4" s="359"/>
      <c r="HB4" s="114">
        <v>32000</v>
      </c>
      <c r="HC4" s="116" t="s">
        <v>337</v>
      </c>
      <c r="HD4" s="116" t="s">
        <v>337</v>
      </c>
      <c r="HE4" s="115" t="s">
        <v>337</v>
      </c>
      <c r="HF4" s="115">
        <v>2384</v>
      </c>
      <c r="HG4" s="118" t="s">
        <v>337</v>
      </c>
      <c r="HH4" s="359"/>
      <c r="HI4" s="115">
        <v>8500</v>
      </c>
      <c r="HJ4" s="115" t="s">
        <v>337</v>
      </c>
      <c r="HK4" s="115" t="s">
        <v>337</v>
      </c>
      <c r="HL4" s="115" t="s">
        <v>337</v>
      </c>
      <c r="HM4" s="115" t="s">
        <v>337</v>
      </c>
      <c r="HN4" s="115" t="s">
        <v>337</v>
      </c>
      <c r="HO4" s="111"/>
      <c r="HP4" s="119"/>
    </row>
    <row r="5" spans="1:224" s="115" customFormat="1" ht="10.5">
      <c r="A5" s="111" t="s">
        <v>338</v>
      </c>
      <c r="B5" s="111" t="s">
        <v>339</v>
      </c>
      <c r="C5" s="112" t="s">
        <v>340</v>
      </c>
      <c r="D5" s="112" t="s">
        <v>341</v>
      </c>
      <c r="E5" s="112" t="s">
        <v>342</v>
      </c>
      <c r="F5" s="112" t="s">
        <v>343</v>
      </c>
      <c r="G5" s="112" t="s">
        <v>344</v>
      </c>
      <c r="H5" s="112" t="s">
        <v>345</v>
      </c>
      <c r="I5" s="112" t="s">
        <v>346</v>
      </c>
      <c r="J5" s="112" t="s">
        <v>329</v>
      </c>
      <c r="K5" s="112">
        <v>1942</v>
      </c>
      <c r="L5" s="112" t="s">
        <v>347</v>
      </c>
      <c r="M5" s="112" t="s">
        <v>348</v>
      </c>
      <c r="N5" s="112" t="s">
        <v>349</v>
      </c>
      <c r="O5" s="113" t="s">
        <v>350</v>
      </c>
      <c r="P5" s="113" t="s">
        <v>351</v>
      </c>
      <c r="Q5" s="112"/>
      <c r="R5" s="112" t="s">
        <v>352</v>
      </c>
      <c r="S5" s="325"/>
      <c r="T5" s="114">
        <v>115</v>
      </c>
      <c r="U5" s="115">
        <v>1135</v>
      </c>
      <c r="V5" s="115">
        <v>630</v>
      </c>
      <c r="W5" s="115">
        <v>225</v>
      </c>
      <c r="X5" s="115">
        <v>55</v>
      </c>
      <c r="Y5" s="115">
        <v>207</v>
      </c>
      <c r="Z5" s="115">
        <v>14</v>
      </c>
      <c r="AA5" s="115">
        <v>7</v>
      </c>
      <c r="AB5" s="115">
        <v>1</v>
      </c>
      <c r="AC5" s="115">
        <v>6</v>
      </c>
      <c r="AD5" s="115">
        <v>63491</v>
      </c>
      <c r="AE5" s="115">
        <v>63491</v>
      </c>
      <c r="AF5" s="115">
        <v>2053</v>
      </c>
      <c r="AG5" s="111"/>
      <c r="AH5" s="120" t="s">
        <v>326</v>
      </c>
      <c r="AI5" s="120" t="s">
        <v>326</v>
      </c>
      <c r="AJ5" s="120" t="s">
        <v>326</v>
      </c>
      <c r="AK5" s="359"/>
      <c r="AL5" s="115">
        <v>22780</v>
      </c>
      <c r="AM5" s="115">
        <v>19528</v>
      </c>
      <c r="AN5" s="115">
        <v>386</v>
      </c>
      <c r="AO5" s="115">
        <v>0</v>
      </c>
      <c r="AP5" s="117">
        <v>1</v>
      </c>
      <c r="AQ5" s="116" t="s">
        <v>337</v>
      </c>
      <c r="AR5" s="115">
        <v>2931</v>
      </c>
      <c r="AS5" s="116"/>
      <c r="AT5" s="115">
        <v>0</v>
      </c>
      <c r="AU5" s="117">
        <v>1</v>
      </c>
      <c r="AV5" s="115">
        <v>0</v>
      </c>
      <c r="AW5" s="115">
        <v>0</v>
      </c>
      <c r="AX5" s="115">
        <v>0</v>
      </c>
      <c r="AY5" s="115">
        <v>0</v>
      </c>
      <c r="BA5" s="116">
        <v>109</v>
      </c>
      <c r="BB5" s="116">
        <v>109</v>
      </c>
      <c r="BC5" s="116">
        <v>16</v>
      </c>
      <c r="BD5" s="115">
        <v>0</v>
      </c>
      <c r="BE5" s="117">
        <v>1</v>
      </c>
      <c r="BF5" s="116">
        <v>550</v>
      </c>
      <c r="BG5" s="116">
        <v>550</v>
      </c>
      <c r="BH5" s="116">
        <v>74</v>
      </c>
      <c r="BI5" s="115">
        <v>0</v>
      </c>
      <c r="BJ5" s="117">
        <v>1</v>
      </c>
      <c r="BK5" s="115">
        <v>22567</v>
      </c>
      <c r="BL5" s="115">
        <v>19315</v>
      </c>
      <c r="BM5" s="115">
        <v>356</v>
      </c>
      <c r="BN5" s="115">
        <v>0</v>
      </c>
      <c r="BO5" s="115">
        <v>213</v>
      </c>
      <c r="BP5" s="115">
        <v>213</v>
      </c>
      <c r="BQ5" s="115">
        <v>30</v>
      </c>
      <c r="BR5" s="115">
        <v>0</v>
      </c>
      <c r="BS5" s="115">
        <v>0</v>
      </c>
      <c r="BT5" s="115">
        <v>0</v>
      </c>
      <c r="BU5" s="115">
        <v>0</v>
      </c>
      <c r="BV5" s="115">
        <v>0</v>
      </c>
      <c r="BW5" s="115" t="s">
        <v>337</v>
      </c>
      <c r="BX5" s="115">
        <v>255</v>
      </c>
      <c r="BY5" s="115">
        <v>0</v>
      </c>
      <c r="BZ5" s="115">
        <v>0</v>
      </c>
      <c r="CA5" s="115" t="s">
        <v>337</v>
      </c>
      <c r="CB5" s="115">
        <v>2676</v>
      </c>
      <c r="CC5" s="115">
        <v>0</v>
      </c>
      <c r="CD5" s="115">
        <v>0</v>
      </c>
      <c r="CE5" s="115">
        <v>0</v>
      </c>
      <c r="CF5" s="115">
        <v>0</v>
      </c>
      <c r="CG5" s="115">
        <v>0</v>
      </c>
      <c r="CH5" s="115">
        <v>0</v>
      </c>
      <c r="CI5" s="115">
        <v>0</v>
      </c>
      <c r="CJ5" s="115">
        <v>0</v>
      </c>
      <c r="CK5" s="115">
        <v>0</v>
      </c>
      <c r="CL5" s="115">
        <v>0</v>
      </c>
      <c r="CM5" s="115">
        <v>0</v>
      </c>
      <c r="CN5" s="115">
        <v>0</v>
      </c>
      <c r="CO5" s="115">
        <v>0</v>
      </c>
      <c r="CP5" s="115">
        <v>0</v>
      </c>
      <c r="CQ5" s="115">
        <v>0</v>
      </c>
      <c r="CR5" s="115">
        <v>0</v>
      </c>
      <c r="CS5" s="115">
        <v>0</v>
      </c>
      <c r="CT5" s="115">
        <v>0</v>
      </c>
      <c r="CU5" s="115">
        <v>0</v>
      </c>
      <c r="CV5" s="115">
        <v>0</v>
      </c>
      <c r="CW5" s="115">
        <v>0</v>
      </c>
      <c r="CX5" s="115">
        <v>0</v>
      </c>
      <c r="CY5" s="115">
        <v>0</v>
      </c>
      <c r="CZ5" s="115">
        <v>7</v>
      </c>
      <c r="DA5" s="115">
        <v>4</v>
      </c>
      <c r="DB5" s="115">
        <v>0</v>
      </c>
      <c r="DC5" s="115">
        <v>3461</v>
      </c>
      <c r="DD5" s="115">
        <v>0</v>
      </c>
      <c r="DE5" s="115">
        <v>0</v>
      </c>
      <c r="DF5" s="115">
        <v>50</v>
      </c>
      <c r="DG5" s="115">
        <v>10</v>
      </c>
      <c r="DH5" s="115">
        <v>0</v>
      </c>
      <c r="DI5" s="116" t="s">
        <v>337</v>
      </c>
      <c r="DJ5" s="115">
        <v>0</v>
      </c>
      <c r="DK5" s="115">
        <v>0</v>
      </c>
      <c r="DL5" s="115">
        <v>0</v>
      </c>
      <c r="DM5" s="115">
        <v>0</v>
      </c>
      <c r="DN5" s="115">
        <v>0</v>
      </c>
      <c r="DO5" s="115">
        <v>550</v>
      </c>
      <c r="DP5" s="115">
        <v>74</v>
      </c>
      <c r="DQ5" s="115">
        <v>0</v>
      </c>
      <c r="DR5" s="115">
        <v>1954</v>
      </c>
      <c r="DS5" s="115" t="s">
        <v>337</v>
      </c>
      <c r="DT5" s="115" t="s">
        <v>337</v>
      </c>
      <c r="DU5" s="359"/>
      <c r="DV5" s="115">
        <v>4</v>
      </c>
      <c r="DW5" s="115">
        <v>4</v>
      </c>
      <c r="DX5" s="115">
        <v>4</v>
      </c>
      <c r="DY5" s="115">
        <v>8</v>
      </c>
      <c r="DZ5" s="115">
        <v>8</v>
      </c>
      <c r="EA5" s="115">
        <v>240</v>
      </c>
      <c r="EB5" s="115">
        <v>240</v>
      </c>
      <c r="EC5" s="111"/>
      <c r="ED5" s="359"/>
      <c r="EE5" s="116">
        <v>780</v>
      </c>
      <c r="EF5" s="116">
        <v>0</v>
      </c>
      <c r="EG5" s="116">
        <v>1517</v>
      </c>
      <c r="EH5" s="115">
        <v>117</v>
      </c>
      <c r="EI5" s="115">
        <v>270</v>
      </c>
      <c r="EJ5" s="115">
        <v>120</v>
      </c>
      <c r="EK5" s="115">
        <v>300</v>
      </c>
      <c r="EL5" s="359"/>
      <c r="EM5" s="115">
        <v>8053</v>
      </c>
      <c r="EN5" s="115">
        <v>4079</v>
      </c>
      <c r="EO5" s="115">
        <v>678</v>
      </c>
      <c r="EP5" s="115">
        <v>272</v>
      </c>
      <c r="EQ5" s="115">
        <v>3</v>
      </c>
      <c r="ER5" s="115" t="s">
        <v>337</v>
      </c>
      <c r="ES5" s="115" t="s">
        <v>337</v>
      </c>
      <c r="ET5" s="359"/>
      <c r="EU5" s="115">
        <v>12</v>
      </c>
      <c r="EV5" s="115">
        <v>10</v>
      </c>
      <c r="EW5" s="115">
        <v>2</v>
      </c>
      <c r="EX5" s="115">
        <v>5</v>
      </c>
      <c r="EY5" s="115">
        <v>5</v>
      </c>
      <c r="EZ5" s="115">
        <v>0</v>
      </c>
      <c r="FA5" s="359"/>
      <c r="FB5" s="115">
        <v>0</v>
      </c>
      <c r="FC5" s="115">
        <v>0</v>
      </c>
      <c r="FD5" s="115">
        <v>0</v>
      </c>
      <c r="FE5" s="115">
        <v>0</v>
      </c>
      <c r="FF5" s="115">
        <v>0</v>
      </c>
      <c r="FG5" s="115">
        <v>0</v>
      </c>
      <c r="FH5" s="115">
        <v>0</v>
      </c>
      <c r="FI5" s="115">
        <v>2116</v>
      </c>
      <c r="FJ5" s="115">
        <v>0</v>
      </c>
      <c r="FK5" s="115">
        <v>0</v>
      </c>
      <c r="FL5" s="116" t="s">
        <v>337</v>
      </c>
      <c r="FM5" s="115" t="s">
        <v>337</v>
      </c>
      <c r="FN5" s="115" t="s">
        <v>337</v>
      </c>
      <c r="FO5" s="115" t="s">
        <v>337</v>
      </c>
      <c r="FP5" s="116" t="s">
        <v>337</v>
      </c>
      <c r="FQ5" s="115">
        <v>11220</v>
      </c>
      <c r="FR5" s="115" t="s">
        <v>337</v>
      </c>
      <c r="FS5" s="359"/>
      <c r="FT5" s="115">
        <v>10</v>
      </c>
      <c r="FU5" s="115">
        <v>7</v>
      </c>
      <c r="FV5" s="115">
        <v>7</v>
      </c>
      <c r="FW5" s="115">
        <v>5</v>
      </c>
      <c r="FX5" s="115">
        <v>3</v>
      </c>
      <c r="FY5" s="115">
        <v>2</v>
      </c>
      <c r="FZ5" s="115">
        <v>2</v>
      </c>
      <c r="GA5" s="115">
        <v>2</v>
      </c>
      <c r="GB5" s="115">
        <v>1</v>
      </c>
      <c r="GC5" s="115">
        <v>1</v>
      </c>
      <c r="GD5" s="115">
        <v>1</v>
      </c>
      <c r="GE5" s="115">
        <v>1</v>
      </c>
      <c r="GF5" s="115">
        <v>2</v>
      </c>
      <c r="GG5" s="115">
        <v>2</v>
      </c>
      <c r="GH5" s="115">
        <v>6</v>
      </c>
      <c r="GI5" s="115">
        <v>5</v>
      </c>
      <c r="GJ5" s="115">
        <v>1</v>
      </c>
      <c r="GK5" s="115">
        <v>4</v>
      </c>
      <c r="GL5" s="115">
        <v>3</v>
      </c>
      <c r="GM5" s="115">
        <v>1</v>
      </c>
      <c r="GN5" s="115">
        <v>2</v>
      </c>
      <c r="GO5" s="115">
        <v>1</v>
      </c>
      <c r="GP5" s="115">
        <v>1</v>
      </c>
      <c r="GQ5" s="115">
        <v>4</v>
      </c>
      <c r="GR5" s="115">
        <v>3</v>
      </c>
      <c r="GS5" s="115">
        <v>1</v>
      </c>
      <c r="GT5" s="115">
        <v>0</v>
      </c>
      <c r="GU5" s="115">
        <v>0</v>
      </c>
      <c r="GV5" s="115">
        <v>0</v>
      </c>
      <c r="GW5" s="115">
        <v>4</v>
      </c>
      <c r="GX5" s="115">
        <v>2</v>
      </c>
      <c r="GY5" s="115">
        <v>2</v>
      </c>
      <c r="GZ5" s="111"/>
      <c r="HA5" s="359"/>
      <c r="HB5" s="118" t="s">
        <v>337</v>
      </c>
      <c r="HC5" s="121">
        <v>35906</v>
      </c>
      <c r="HD5" s="121">
        <v>485569</v>
      </c>
      <c r="HE5" s="121">
        <v>5030</v>
      </c>
      <c r="HF5" s="116" t="s">
        <v>337</v>
      </c>
      <c r="HG5" s="114">
        <v>0</v>
      </c>
      <c r="HH5" s="359"/>
      <c r="HI5" s="115">
        <v>0</v>
      </c>
      <c r="HJ5" s="121">
        <v>520978</v>
      </c>
      <c r="HK5" s="115">
        <v>0</v>
      </c>
      <c r="HL5" s="115">
        <v>0</v>
      </c>
      <c r="HM5" s="121">
        <v>1200</v>
      </c>
      <c r="HN5" s="121">
        <v>4327</v>
      </c>
      <c r="HO5" s="111"/>
      <c r="HP5" s="119"/>
    </row>
    <row r="6" spans="1:224" s="115" customFormat="1" ht="10.5">
      <c r="A6" s="111" t="s">
        <v>353</v>
      </c>
      <c r="B6" s="111" t="s">
        <v>354</v>
      </c>
      <c r="C6" s="112" t="s">
        <v>355</v>
      </c>
      <c r="D6" s="112" t="s">
        <v>356</v>
      </c>
      <c r="E6" s="112" t="s">
        <v>357</v>
      </c>
      <c r="F6" s="112" t="s">
        <v>358</v>
      </c>
      <c r="G6" s="112" t="s">
        <v>344</v>
      </c>
      <c r="H6" s="112" t="s">
        <v>359</v>
      </c>
      <c r="I6" s="112" t="s">
        <v>360</v>
      </c>
      <c r="J6" s="112" t="s">
        <v>329</v>
      </c>
      <c r="K6" s="112">
        <v>1958</v>
      </c>
      <c r="L6" s="112" t="s">
        <v>361</v>
      </c>
      <c r="M6" s="112" t="s">
        <v>362</v>
      </c>
      <c r="N6" s="112" t="s">
        <v>363</v>
      </c>
      <c r="O6" s="113" t="s">
        <v>364</v>
      </c>
      <c r="P6" s="113" t="s">
        <v>365</v>
      </c>
      <c r="Q6" s="112"/>
      <c r="R6" s="112" t="s">
        <v>366</v>
      </c>
      <c r="S6" s="325"/>
      <c r="T6" s="114">
        <v>62</v>
      </c>
      <c r="U6" s="115">
        <v>800</v>
      </c>
      <c r="V6" s="121">
        <v>1386</v>
      </c>
      <c r="W6" s="115">
        <v>395</v>
      </c>
      <c r="X6" s="115">
        <v>65</v>
      </c>
      <c r="Y6" s="115">
        <v>240</v>
      </c>
      <c r="Z6" s="115">
        <v>27</v>
      </c>
      <c r="AA6" s="115">
        <v>11</v>
      </c>
      <c r="AB6" s="115">
        <v>0</v>
      </c>
      <c r="AC6" s="115">
        <v>16</v>
      </c>
      <c r="AD6" s="122">
        <v>24300</v>
      </c>
      <c r="AE6" s="122">
        <v>23100</v>
      </c>
      <c r="AF6" s="122">
        <v>900</v>
      </c>
      <c r="AG6" s="111"/>
      <c r="AH6" s="115" t="s">
        <v>326</v>
      </c>
      <c r="AI6" s="115" t="s">
        <v>326</v>
      </c>
      <c r="AJ6" s="115" t="s">
        <v>326</v>
      </c>
      <c r="AK6" s="360"/>
      <c r="AL6" s="121">
        <v>48303</v>
      </c>
      <c r="AM6" s="123">
        <v>26529</v>
      </c>
      <c r="AN6" s="115">
        <v>731</v>
      </c>
      <c r="AO6" s="115">
        <v>0</v>
      </c>
      <c r="AP6" s="115">
        <v>95</v>
      </c>
      <c r="AQ6" s="116" t="s">
        <v>337</v>
      </c>
      <c r="AR6" s="115">
        <v>902</v>
      </c>
      <c r="AS6" s="115">
        <v>0</v>
      </c>
      <c r="AT6" s="115">
        <v>0</v>
      </c>
      <c r="AU6" s="115">
        <v>100</v>
      </c>
      <c r="AV6" s="115">
        <v>1608</v>
      </c>
      <c r="AW6" s="115">
        <v>1301</v>
      </c>
      <c r="AX6" s="115">
        <v>15</v>
      </c>
      <c r="AY6" s="115">
        <v>0</v>
      </c>
      <c r="AZ6" s="115">
        <v>100</v>
      </c>
      <c r="BA6" s="116">
        <v>954</v>
      </c>
      <c r="BB6" s="116">
        <v>954</v>
      </c>
      <c r="BC6" s="115">
        <v>1</v>
      </c>
      <c r="BD6" s="115">
        <v>0</v>
      </c>
      <c r="BE6" s="115">
        <v>100</v>
      </c>
      <c r="BF6" s="115">
        <v>0</v>
      </c>
      <c r="BG6" s="115">
        <v>0</v>
      </c>
      <c r="BH6" s="115">
        <v>0</v>
      </c>
      <c r="BI6" s="115">
        <v>0</v>
      </c>
      <c r="BJ6" s="115">
        <v>0</v>
      </c>
      <c r="BK6" s="121">
        <v>43055</v>
      </c>
      <c r="BL6" s="121">
        <v>22538</v>
      </c>
      <c r="BM6" s="115">
        <v>731</v>
      </c>
      <c r="BN6" s="115">
        <v>0</v>
      </c>
      <c r="BO6" s="121">
        <v>2033</v>
      </c>
      <c r="BP6" s="121">
        <v>1076</v>
      </c>
      <c r="BQ6" s="115">
        <v>0</v>
      </c>
      <c r="BR6" s="115">
        <v>0</v>
      </c>
      <c r="BS6" s="121">
        <v>3215</v>
      </c>
      <c r="BT6" s="121">
        <v>1715</v>
      </c>
      <c r="BU6" s="115">
        <v>0</v>
      </c>
      <c r="BV6" s="115">
        <v>0</v>
      </c>
      <c r="BW6" s="115" t="s">
        <v>337</v>
      </c>
      <c r="BX6" s="115">
        <v>532</v>
      </c>
      <c r="BY6" s="115">
        <v>0</v>
      </c>
      <c r="BZ6" s="115">
        <v>0</v>
      </c>
      <c r="CA6" s="115" t="s">
        <v>337</v>
      </c>
      <c r="CB6" s="115">
        <v>370</v>
      </c>
      <c r="CC6" s="115">
        <v>0</v>
      </c>
      <c r="CD6" s="115">
        <v>0</v>
      </c>
      <c r="CE6" s="115">
        <v>0</v>
      </c>
      <c r="CF6" s="115">
        <v>0</v>
      </c>
      <c r="CG6" s="115">
        <v>0</v>
      </c>
      <c r="CH6" s="115">
        <v>2</v>
      </c>
      <c r="CI6" s="115">
        <v>0</v>
      </c>
      <c r="CJ6" s="115">
        <v>0</v>
      </c>
      <c r="CK6" s="115">
        <v>8</v>
      </c>
      <c r="CL6" s="115">
        <v>0</v>
      </c>
      <c r="CM6" s="115">
        <v>0</v>
      </c>
      <c r="CN6" s="115">
        <v>0</v>
      </c>
      <c r="CO6" s="115">
        <v>0</v>
      </c>
      <c r="CP6" s="115">
        <v>0</v>
      </c>
      <c r="CQ6" s="115">
        <v>1598</v>
      </c>
      <c r="CR6" s="115">
        <v>15</v>
      </c>
      <c r="CS6" s="115">
        <v>0</v>
      </c>
      <c r="CT6" s="115">
        <v>0</v>
      </c>
      <c r="CU6" s="115">
        <v>0</v>
      </c>
      <c r="CV6" s="115">
        <v>0</v>
      </c>
      <c r="CW6" s="115">
        <v>0</v>
      </c>
      <c r="CX6" s="115">
        <v>0</v>
      </c>
      <c r="CY6" s="115">
        <v>0</v>
      </c>
      <c r="CZ6" s="115">
        <v>13</v>
      </c>
      <c r="DA6" s="115">
        <v>1</v>
      </c>
      <c r="DB6" s="115">
        <v>0</v>
      </c>
      <c r="DC6" s="115">
        <v>0</v>
      </c>
      <c r="DD6" s="115">
        <v>0</v>
      </c>
      <c r="DE6" s="115">
        <v>0</v>
      </c>
      <c r="DF6" s="115">
        <v>20</v>
      </c>
      <c r="DG6" s="115">
        <v>0</v>
      </c>
      <c r="DH6" s="115">
        <v>0</v>
      </c>
      <c r="DI6" s="115">
        <v>22</v>
      </c>
      <c r="DJ6" s="115">
        <v>0</v>
      </c>
      <c r="DK6" s="115">
        <v>0</v>
      </c>
      <c r="DL6" s="115">
        <v>0</v>
      </c>
      <c r="DM6" s="115">
        <v>0</v>
      </c>
      <c r="DN6" s="115">
        <v>0</v>
      </c>
      <c r="DO6" s="115">
        <v>669</v>
      </c>
      <c r="DP6" s="115">
        <v>0</v>
      </c>
      <c r="DQ6" s="115">
        <v>0</v>
      </c>
      <c r="DR6" s="115">
        <v>230</v>
      </c>
      <c r="DS6" s="115">
        <v>0</v>
      </c>
      <c r="DT6" s="115">
        <v>0</v>
      </c>
      <c r="DU6" s="359"/>
      <c r="DV6" s="115">
        <v>0</v>
      </c>
      <c r="DW6" s="115">
        <v>12</v>
      </c>
      <c r="DX6" s="115">
        <v>2</v>
      </c>
      <c r="DY6" s="115">
        <v>30</v>
      </c>
      <c r="DZ6" s="115">
        <v>4</v>
      </c>
      <c r="EA6" s="115">
        <v>523</v>
      </c>
      <c r="EB6" s="115">
        <v>21</v>
      </c>
      <c r="EC6" s="111"/>
      <c r="ED6" s="359"/>
      <c r="EE6" s="115">
        <v>2829</v>
      </c>
      <c r="EF6" s="115" t="s">
        <v>336</v>
      </c>
      <c r="EG6" s="115">
        <v>2514</v>
      </c>
      <c r="EH6" s="115" t="s">
        <v>337</v>
      </c>
      <c r="EI6" s="115">
        <v>168</v>
      </c>
      <c r="EJ6" s="115">
        <v>54</v>
      </c>
      <c r="EK6" s="115">
        <v>93</v>
      </c>
      <c r="EL6" s="359"/>
      <c r="EM6" s="121">
        <v>28752</v>
      </c>
      <c r="EN6" s="121">
        <v>7320</v>
      </c>
      <c r="EO6" s="115">
        <v>224</v>
      </c>
      <c r="EP6" s="115">
        <v>70</v>
      </c>
      <c r="EQ6" s="115">
        <v>70</v>
      </c>
      <c r="ER6" s="115">
        <v>1941</v>
      </c>
      <c r="ES6" s="121">
        <v>11923</v>
      </c>
      <c r="ET6" s="359"/>
      <c r="EU6" s="115">
        <v>15</v>
      </c>
      <c r="EV6" s="115">
        <v>11</v>
      </c>
      <c r="EW6" s="115">
        <v>4</v>
      </c>
      <c r="EX6" s="115">
        <v>70</v>
      </c>
      <c r="EY6" s="115">
        <v>62</v>
      </c>
      <c r="EZ6" s="115">
        <v>0</v>
      </c>
      <c r="FA6" s="359"/>
      <c r="FB6" s="115">
        <v>1</v>
      </c>
      <c r="FC6" s="115">
        <v>0</v>
      </c>
      <c r="FD6" s="115">
        <v>1</v>
      </c>
      <c r="FE6" s="115">
        <v>0</v>
      </c>
      <c r="FF6" s="115">
        <v>0</v>
      </c>
      <c r="FG6" s="115">
        <v>0</v>
      </c>
      <c r="FH6" s="115">
        <v>0</v>
      </c>
      <c r="FI6" s="115">
        <v>9</v>
      </c>
      <c r="FJ6" s="115">
        <v>0</v>
      </c>
      <c r="FK6" s="115">
        <v>0</v>
      </c>
      <c r="FL6" s="121">
        <v>22450</v>
      </c>
      <c r="FM6" s="115" t="s">
        <v>337</v>
      </c>
      <c r="FN6" s="115" t="s">
        <v>337</v>
      </c>
      <c r="FO6" s="115" t="s">
        <v>337</v>
      </c>
      <c r="FP6" s="116" t="s">
        <v>337</v>
      </c>
      <c r="FQ6" s="121">
        <v>2170</v>
      </c>
      <c r="FR6" s="115" t="s">
        <v>337</v>
      </c>
      <c r="FS6" s="359"/>
      <c r="FT6" s="115">
        <v>19</v>
      </c>
      <c r="FU6" s="115">
        <v>19</v>
      </c>
      <c r="FV6" s="115">
        <v>16</v>
      </c>
      <c r="FW6" s="115">
        <v>16</v>
      </c>
      <c r="FX6" s="115">
        <v>3</v>
      </c>
      <c r="FY6" s="115">
        <v>3</v>
      </c>
      <c r="FZ6" s="115">
        <v>9</v>
      </c>
      <c r="GA6" s="115">
        <v>9</v>
      </c>
      <c r="GB6" s="115">
        <v>9</v>
      </c>
      <c r="GC6" s="115">
        <v>9</v>
      </c>
      <c r="GD6" s="115">
        <v>0</v>
      </c>
      <c r="GE6" s="115">
        <v>0</v>
      </c>
      <c r="GF6" s="115">
        <v>5</v>
      </c>
      <c r="GG6" s="115">
        <v>5</v>
      </c>
      <c r="GH6" s="115">
        <v>18</v>
      </c>
      <c r="GI6" s="115">
        <v>15</v>
      </c>
      <c r="GJ6" s="115">
        <v>3</v>
      </c>
      <c r="GK6" s="116">
        <v>2</v>
      </c>
      <c r="GL6" s="116">
        <v>2</v>
      </c>
      <c r="GM6" s="116">
        <v>0</v>
      </c>
      <c r="GN6" s="116">
        <v>7</v>
      </c>
      <c r="GO6" s="116">
        <v>6</v>
      </c>
      <c r="GP6" s="116">
        <v>1</v>
      </c>
      <c r="GQ6" s="116">
        <v>4</v>
      </c>
      <c r="GR6" s="116">
        <v>2</v>
      </c>
      <c r="GS6" s="116">
        <v>2</v>
      </c>
      <c r="GT6" s="116">
        <v>2</v>
      </c>
      <c r="GU6" s="116">
        <v>2</v>
      </c>
      <c r="GV6" s="116">
        <v>0</v>
      </c>
      <c r="GW6" s="115">
        <v>1</v>
      </c>
      <c r="GX6" s="115">
        <v>1</v>
      </c>
      <c r="GY6" s="115">
        <v>0</v>
      </c>
      <c r="GZ6" s="111" t="s">
        <v>367</v>
      </c>
      <c r="HA6" s="359"/>
      <c r="HB6" s="118" t="s">
        <v>337</v>
      </c>
      <c r="HC6" s="124">
        <v>173000</v>
      </c>
      <c r="HD6" s="124">
        <v>992125.75</v>
      </c>
      <c r="HE6" s="115" t="s">
        <v>337</v>
      </c>
      <c r="HF6" s="116" t="s">
        <v>337</v>
      </c>
      <c r="HG6" s="118" t="s">
        <v>337</v>
      </c>
      <c r="HH6" s="359"/>
      <c r="HI6" s="115" t="s">
        <v>336</v>
      </c>
      <c r="HJ6" s="115" t="s">
        <v>337</v>
      </c>
      <c r="HK6" s="115" t="s">
        <v>336</v>
      </c>
      <c r="HL6" s="115" t="s">
        <v>336</v>
      </c>
      <c r="HM6" s="115">
        <v>0</v>
      </c>
      <c r="HN6" s="115">
        <v>0</v>
      </c>
      <c r="HO6" s="111"/>
      <c r="HP6" s="119"/>
    </row>
    <row r="7" spans="1:224" s="115" customFormat="1" ht="10.5">
      <c r="A7" s="111" t="s">
        <v>368</v>
      </c>
      <c r="B7" s="111" t="s">
        <v>369</v>
      </c>
      <c r="C7" s="125" t="s">
        <v>355</v>
      </c>
      <c r="D7" s="125" t="s">
        <v>356</v>
      </c>
      <c r="E7" s="125" t="s">
        <v>370</v>
      </c>
      <c r="F7" s="125" t="s">
        <v>371</v>
      </c>
      <c r="G7" s="125" t="s">
        <v>326</v>
      </c>
      <c r="H7" s="125" t="s">
        <v>345</v>
      </c>
      <c r="I7" s="125" t="s">
        <v>360</v>
      </c>
      <c r="J7" s="125" t="s">
        <v>329</v>
      </c>
      <c r="K7" s="125">
        <v>1988</v>
      </c>
      <c r="L7" s="125" t="s">
        <v>372</v>
      </c>
      <c r="M7" s="125" t="s">
        <v>373</v>
      </c>
      <c r="N7" s="125" t="s">
        <v>374</v>
      </c>
      <c r="O7" s="125" t="s">
        <v>375</v>
      </c>
      <c r="P7" s="126" t="s">
        <v>365</v>
      </c>
      <c r="Q7" s="125" t="s">
        <v>376</v>
      </c>
      <c r="R7" s="125" t="s">
        <v>377</v>
      </c>
      <c r="S7" s="325"/>
      <c r="T7" s="120">
        <v>16</v>
      </c>
      <c r="U7" s="115">
        <v>115</v>
      </c>
      <c r="V7" s="115">
        <v>350</v>
      </c>
      <c r="W7" s="115">
        <v>12</v>
      </c>
      <c r="X7" s="115">
        <v>65</v>
      </c>
      <c r="Y7" s="115">
        <v>200</v>
      </c>
      <c r="Z7" s="115">
        <v>8</v>
      </c>
      <c r="AA7" s="115">
        <v>4</v>
      </c>
      <c r="AB7" s="115">
        <v>0</v>
      </c>
      <c r="AC7" s="115">
        <v>4</v>
      </c>
      <c r="AD7" s="127">
        <v>5615</v>
      </c>
      <c r="AE7" s="127">
        <v>5615</v>
      </c>
      <c r="AF7" s="115">
        <v>74</v>
      </c>
      <c r="AG7" s="111" t="s">
        <v>378</v>
      </c>
      <c r="AH7" s="120" t="s">
        <v>326</v>
      </c>
      <c r="AI7" s="120" t="s">
        <v>326</v>
      </c>
      <c r="AJ7" s="120" t="s">
        <v>326</v>
      </c>
      <c r="AK7" s="359"/>
      <c r="AL7" s="121">
        <v>8862</v>
      </c>
      <c r="AM7" s="121">
        <v>4125</v>
      </c>
      <c r="AN7" s="116">
        <v>62</v>
      </c>
      <c r="AO7" s="115">
        <v>0</v>
      </c>
      <c r="AP7" s="115">
        <v>100</v>
      </c>
      <c r="AQ7" s="115">
        <v>810</v>
      </c>
      <c r="AR7" s="115">
        <v>56</v>
      </c>
      <c r="AS7" s="116">
        <v>2</v>
      </c>
      <c r="AT7" s="115">
        <v>0</v>
      </c>
      <c r="AU7" s="115">
        <v>100</v>
      </c>
      <c r="AV7" s="115">
        <v>207</v>
      </c>
      <c r="AW7" s="115">
        <v>162</v>
      </c>
      <c r="AX7" s="115">
        <v>5</v>
      </c>
      <c r="AY7" s="115">
        <v>0</v>
      </c>
      <c r="AZ7" s="115">
        <v>85.8</v>
      </c>
      <c r="BA7" s="116">
        <v>266</v>
      </c>
      <c r="BB7" s="116">
        <v>266</v>
      </c>
      <c r="BC7" s="116">
        <v>1</v>
      </c>
      <c r="BD7" s="115">
        <v>0</v>
      </c>
      <c r="BE7" s="115">
        <v>100</v>
      </c>
      <c r="BF7" s="115">
        <v>0</v>
      </c>
      <c r="BG7" s="115">
        <v>0</v>
      </c>
      <c r="BH7" s="115">
        <v>0</v>
      </c>
      <c r="BI7" s="115">
        <v>0</v>
      </c>
      <c r="BJ7" s="115">
        <v>0</v>
      </c>
      <c r="BK7" s="121">
        <v>8840</v>
      </c>
      <c r="BL7" s="121">
        <v>4103</v>
      </c>
      <c r="BM7" s="115">
        <v>65</v>
      </c>
      <c r="BN7" s="115">
        <v>0</v>
      </c>
      <c r="BO7" s="121">
        <v>22</v>
      </c>
      <c r="BP7" s="115">
        <v>22</v>
      </c>
      <c r="BQ7" s="115">
        <v>1</v>
      </c>
      <c r="BR7" s="115">
        <v>0</v>
      </c>
      <c r="BS7" s="115">
        <v>0</v>
      </c>
      <c r="BT7" s="115">
        <v>0</v>
      </c>
      <c r="BU7" s="115">
        <v>0</v>
      </c>
      <c r="BV7" s="115">
        <v>0</v>
      </c>
      <c r="BW7" s="115">
        <v>146</v>
      </c>
      <c r="BX7" s="115">
        <v>13</v>
      </c>
      <c r="BY7" s="115">
        <v>1</v>
      </c>
      <c r="BZ7" s="115">
        <v>0</v>
      </c>
      <c r="CA7" s="115">
        <v>664</v>
      </c>
      <c r="CB7" s="115">
        <v>43</v>
      </c>
      <c r="CC7" s="115">
        <v>0</v>
      </c>
      <c r="CD7" s="115">
        <v>0</v>
      </c>
      <c r="CE7" s="115">
        <v>0</v>
      </c>
      <c r="CF7" s="115">
        <v>0</v>
      </c>
      <c r="CG7" s="115">
        <v>0</v>
      </c>
      <c r="CH7" s="115">
        <v>0</v>
      </c>
      <c r="CI7" s="115">
        <v>0</v>
      </c>
      <c r="CJ7" s="115">
        <v>0</v>
      </c>
      <c r="CK7" s="115">
        <v>0</v>
      </c>
      <c r="CL7" s="115">
        <v>0</v>
      </c>
      <c r="CM7" s="115">
        <v>0</v>
      </c>
      <c r="CN7" s="115">
        <v>0</v>
      </c>
      <c r="CO7" s="115">
        <v>0</v>
      </c>
      <c r="CP7" s="115">
        <v>0</v>
      </c>
      <c r="CQ7" s="115">
        <v>207</v>
      </c>
      <c r="CR7" s="115">
        <v>5</v>
      </c>
      <c r="CS7" s="115">
        <v>0</v>
      </c>
      <c r="CT7" s="115">
        <v>0</v>
      </c>
      <c r="CU7" s="115">
        <v>0</v>
      </c>
      <c r="CV7" s="115">
        <v>0</v>
      </c>
      <c r="CW7" s="115">
        <v>0</v>
      </c>
      <c r="CX7" s="115">
        <v>0</v>
      </c>
      <c r="CY7" s="115">
        <v>0</v>
      </c>
      <c r="CZ7" s="115">
        <v>13</v>
      </c>
      <c r="DC7" s="115">
        <v>0</v>
      </c>
      <c r="DF7" s="115">
        <v>1</v>
      </c>
      <c r="DI7" s="115">
        <v>22</v>
      </c>
      <c r="DL7" s="115">
        <v>0</v>
      </c>
      <c r="DO7" s="115">
        <v>0</v>
      </c>
      <c r="DR7" s="115">
        <v>230</v>
      </c>
      <c r="DU7" s="359"/>
      <c r="DV7" s="115">
        <v>0</v>
      </c>
      <c r="DW7" s="115">
        <v>25</v>
      </c>
      <c r="DY7" s="115">
        <v>30</v>
      </c>
      <c r="EA7" s="115">
        <v>240</v>
      </c>
      <c r="EC7" s="111" t="s">
        <v>379</v>
      </c>
      <c r="ED7" s="359"/>
      <c r="EE7" s="121">
        <v>1250</v>
      </c>
      <c r="EF7" s="121" t="s">
        <v>337</v>
      </c>
      <c r="EG7" s="121">
        <v>1130</v>
      </c>
      <c r="EH7" s="115">
        <v>2</v>
      </c>
      <c r="EI7" s="115">
        <v>93</v>
      </c>
      <c r="EJ7" s="115">
        <v>13</v>
      </c>
      <c r="EK7" s="115">
        <v>10</v>
      </c>
      <c r="EL7" s="359"/>
      <c r="EM7" s="121">
        <v>6183</v>
      </c>
      <c r="EN7" s="121">
        <v>1817</v>
      </c>
      <c r="EO7" s="115">
        <v>70</v>
      </c>
      <c r="EP7" s="115" t="s">
        <v>337</v>
      </c>
      <c r="EQ7" s="115" t="s">
        <v>337</v>
      </c>
      <c r="ER7" s="115">
        <v>0</v>
      </c>
      <c r="ES7" s="115">
        <v>0</v>
      </c>
      <c r="ET7" s="359"/>
      <c r="EU7" s="115">
        <v>193</v>
      </c>
      <c r="EV7" s="115">
        <v>193</v>
      </c>
      <c r="EW7" s="115">
        <v>0</v>
      </c>
      <c r="EX7" s="115">
        <v>219</v>
      </c>
      <c r="EY7" s="115">
        <v>219</v>
      </c>
      <c r="EZ7" s="115">
        <v>0</v>
      </c>
      <c r="FA7" s="359"/>
      <c r="FB7" s="115">
        <v>0</v>
      </c>
      <c r="FC7" s="115">
        <v>0</v>
      </c>
      <c r="FD7" s="115">
        <v>0</v>
      </c>
      <c r="FE7" s="115">
        <v>0</v>
      </c>
      <c r="FF7" s="115">
        <v>0</v>
      </c>
      <c r="FG7" s="115">
        <v>0</v>
      </c>
      <c r="FH7" s="115">
        <v>0</v>
      </c>
      <c r="FI7" s="115">
        <v>0</v>
      </c>
      <c r="FJ7" s="115">
        <v>0</v>
      </c>
      <c r="FK7" s="115">
        <v>0</v>
      </c>
      <c r="FL7" s="121">
        <v>8000</v>
      </c>
      <c r="FM7" s="115" t="s">
        <v>337</v>
      </c>
      <c r="FN7" s="115" t="s">
        <v>337</v>
      </c>
      <c r="FO7" s="115" t="s">
        <v>337</v>
      </c>
      <c r="FP7" s="116" t="s">
        <v>337</v>
      </c>
      <c r="FQ7" s="121">
        <v>1666</v>
      </c>
      <c r="FR7" s="115">
        <v>0</v>
      </c>
      <c r="FS7" s="359"/>
      <c r="FT7" s="115">
        <v>5</v>
      </c>
      <c r="FV7" s="115">
        <v>4</v>
      </c>
      <c r="FX7" s="115">
        <v>1</v>
      </c>
      <c r="FZ7" s="115">
        <v>2</v>
      </c>
      <c r="GB7" s="115">
        <v>2</v>
      </c>
      <c r="GD7" s="115">
        <v>0</v>
      </c>
      <c r="GF7" s="115">
        <v>2</v>
      </c>
      <c r="GH7" s="115">
        <v>5</v>
      </c>
      <c r="GI7" s="115">
        <v>4</v>
      </c>
      <c r="GJ7" s="115">
        <v>1</v>
      </c>
      <c r="GK7" s="128">
        <v>5</v>
      </c>
      <c r="GL7" s="115">
        <v>5</v>
      </c>
      <c r="GM7" s="115">
        <v>5</v>
      </c>
      <c r="GN7" s="128">
        <v>3</v>
      </c>
      <c r="GO7" s="115">
        <v>3</v>
      </c>
      <c r="GP7" s="115">
        <v>0</v>
      </c>
      <c r="GQ7" s="128">
        <v>1</v>
      </c>
      <c r="GR7" s="115">
        <v>1</v>
      </c>
      <c r="GS7" s="115">
        <v>0</v>
      </c>
      <c r="GT7" s="115">
        <v>0</v>
      </c>
      <c r="GU7" s="115">
        <v>0</v>
      </c>
      <c r="GV7" s="115">
        <v>0</v>
      </c>
      <c r="GW7" s="115">
        <v>0</v>
      </c>
      <c r="GX7" s="115">
        <v>0</v>
      </c>
      <c r="GY7" s="115">
        <v>0</v>
      </c>
      <c r="GZ7" s="111" t="s">
        <v>380</v>
      </c>
      <c r="HA7" s="359"/>
      <c r="HB7" s="129" t="s">
        <v>337</v>
      </c>
      <c r="HC7" s="116" t="s">
        <v>337</v>
      </c>
      <c r="HD7" s="124">
        <v>341217.61</v>
      </c>
      <c r="HE7" s="115">
        <v>0</v>
      </c>
      <c r="HF7" s="115">
        <v>440.28</v>
      </c>
      <c r="HG7" s="129" t="s">
        <v>337</v>
      </c>
      <c r="HH7" s="359"/>
      <c r="HI7" s="115">
        <v>320</v>
      </c>
      <c r="HJ7" s="115" t="s">
        <v>337</v>
      </c>
      <c r="HK7" s="115" t="s">
        <v>337</v>
      </c>
      <c r="HL7" s="115" t="s">
        <v>336</v>
      </c>
      <c r="HM7" s="115">
        <v>0</v>
      </c>
      <c r="HN7" s="115">
        <v>0</v>
      </c>
      <c r="HO7" s="111" t="s">
        <v>381</v>
      </c>
      <c r="HP7" s="119"/>
    </row>
    <row r="8" spans="1:224" s="115" customFormat="1" ht="10.5">
      <c r="A8" s="111" t="s">
        <v>382</v>
      </c>
      <c r="B8" s="111" t="s">
        <v>383</v>
      </c>
      <c r="C8" s="125" t="s">
        <v>384</v>
      </c>
      <c r="D8" s="125" t="s">
        <v>385</v>
      </c>
      <c r="E8" s="125" t="s">
        <v>386</v>
      </c>
      <c r="F8" s="125" t="s">
        <v>387</v>
      </c>
      <c r="G8" s="125" t="s">
        <v>344</v>
      </c>
      <c r="H8" s="125" t="s">
        <v>359</v>
      </c>
      <c r="I8" s="125" t="s">
        <v>360</v>
      </c>
      <c r="J8" s="125" t="s">
        <v>329</v>
      </c>
      <c r="K8" s="125">
        <v>1980</v>
      </c>
      <c r="L8" s="125" t="s">
        <v>388</v>
      </c>
      <c r="M8" s="125" t="s">
        <v>389</v>
      </c>
      <c r="N8" s="125" t="s">
        <v>390</v>
      </c>
      <c r="O8" s="126" t="s">
        <v>391</v>
      </c>
      <c r="P8" s="126" t="s">
        <v>392</v>
      </c>
      <c r="Q8" s="125" t="s">
        <v>393</v>
      </c>
      <c r="R8" s="125" t="s">
        <v>394</v>
      </c>
      <c r="S8" s="325"/>
      <c r="T8" s="120">
        <v>22</v>
      </c>
      <c r="U8" s="115">
        <v>380</v>
      </c>
      <c r="V8" s="115">
        <v>303.8</v>
      </c>
      <c r="W8" s="115">
        <v>115.6</v>
      </c>
      <c r="X8" s="115">
        <v>50</v>
      </c>
      <c r="Y8" s="115">
        <v>210</v>
      </c>
      <c r="Z8" s="115">
        <v>10</v>
      </c>
      <c r="AA8" s="115">
        <v>5</v>
      </c>
      <c r="AB8" s="115">
        <v>1</v>
      </c>
      <c r="AC8" s="115">
        <v>4</v>
      </c>
      <c r="AD8" s="116">
        <v>31430</v>
      </c>
      <c r="AE8" s="115">
        <v>10889</v>
      </c>
      <c r="AF8" s="115">
        <v>708</v>
      </c>
      <c r="AG8" s="111"/>
      <c r="AH8" s="120" t="s">
        <v>326</v>
      </c>
      <c r="AI8" s="120" t="s">
        <v>326</v>
      </c>
      <c r="AJ8" s="120" t="s">
        <v>326</v>
      </c>
      <c r="AK8" s="359"/>
      <c r="AL8" s="116">
        <v>8782</v>
      </c>
      <c r="AM8" s="116">
        <v>8782</v>
      </c>
      <c r="AN8" s="116">
        <v>236</v>
      </c>
      <c r="AO8" s="115">
        <v>0</v>
      </c>
      <c r="AP8" s="115">
        <v>100</v>
      </c>
      <c r="AQ8" s="116" t="s">
        <v>337</v>
      </c>
      <c r="AR8" s="115">
        <v>2107</v>
      </c>
      <c r="AS8" s="116">
        <v>1</v>
      </c>
      <c r="AT8" s="115">
        <v>50</v>
      </c>
      <c r="AU8" s="115">
        <v>100</v>
      </c>
      <c r="AV8" s="115">
        <v>562</v>
      </c>
      <c r="AW8" s="115">
        <v>17</v>
      </c>
      <c r="AX8" s="115">
        <v>0</v>
      </c>
      <c r="AY8" s="115">
        <v>0</v>
      </c>
      <c r="AZ8" s="115">
        <v>100</v>
      </c>
      <c r="BA8" s="115" t="s">
        <v>337</v>
      </c>
      <c r="BB8" s="115">
        <v>15</v>
      </c>
      <c r="BC8" s="115">
        <v>0</v>
      </c>
      <c r="BD8" s="115">
        <v>0</v>
      </c>
      <c r="BE8" s="115">
        <v>100</v>
      </c>
      <c r="BF8" s="116" t="s">
        <v>336</v>
      </c>
      <c r="BG8" s="115">
        <v>0</v>
      </c>
      <c r="BH8" s="115">
        <v>0</v>
      </c>
      <c r="BI8" s="115">
        <v>0</v>
      </c>
      <c r="BJ8" s="115">
        <v>0</v>
      </c>
      <c r="BK8" s="115">
        <v>8782</v>
      </c>
      <c r="BL8" s="115">
        <v>8782</v>
      </c>
      <c r="BM8" s="115">
        <v>236</v>
      </c>
      <c r="BN8" s="115">
        <v>0</v>
      </c>
      <c r="BO8" s="115">
        <v>216</v>
      </c>
      <c r="BP8" s="115">
        <v>216</v>
      </c>
      <c r="BQ8" s="115">
        <v>7</v>
      </c>
      <c r="BR8" s="115">
        <v>0</v>
      </c>
      <c r="BS8" s="116" t="s">
        <v>336</v>
      </c>
      <c r="BT8" s="115">
        <v>0</v>
      </c>
      <c r="BU8" s="115">
        <v>0</v>
      </c>
      <c r="BV8" s="115">
        <v>0</v>
      </c>
      <c r="BW8" s="115" t="s">
        <v>337</v>
      </c>
      <c r="BX8" s="115">
        <v>162</v>
      </c>
      <c r="BY8" s="115" t="s">
        <v>337</v>
      </c>
      <c r="BZ8" s="115">
        <v>0</v>
      </c>
      <c r="CA8" s="115" t="s">
        <v>337</v>
      </c>
      <c r="CB8" s="115">
        <v>1945</v>
      </c>
      <c r="CC8" s="115">
        <v>0</v>
      </c>
      <c r="CD8" s="115">
        <v>50</v>
      </c>
      <c r="CE8" s="116" t="s">
        <v>336</v>
      </c>
      <c r="CF8" s="115">
        <v>0</v>
      </c>
      <c r="CG8" s="115">
        <v>0</v>
      </c>
      <c r="CH8" s="115">
        <v>562</v>
      </c>
      <c r="CI8" s="115">
        <v>0</v>
      </c>
      <c r="CJ8" s="115">
        <v>0</v>
      </c>
      <c r="CK8" s="116" t="s">
        <v>336</v>
      </c>
      <c r="CL8" s="115">
        <v>0</v>
      </c>
      <c r="CM8" s="115">
        <v>0</v>
      </c>
      <c r="CN8" s="116" t="s">
        <v>336</v>
      </c>
      <c r="CO8" s="115">
        <v>0</v>
      </c>
      <c r="CP8" s="115">
        <v>0</v>
      </c>
      <c r="CQ8" s="115" t="s">
        <v>337</v>
      </c>
      <c r="CR8" s="115">
        <v>0</v>
      </c>
      <c r="CS8" s="115">
        <v>0</v>
      </c>
      <c r="CT8" s="116" t="s">
        <v>336</v>
      </c>
      <c r="CU8" s="115">
        <v>0</v>
      </c>
      <c r="CV8" s="115">
        <v>0</v>
      </c>
      <c r="CW8" s="116" t="s">
        <v>336</v>
      </c>
      <c r="CX8" s="115">
        <v>0</v>
      </c>
      <c r="CY8" s="115">
        <v>0</v>
      </c>
      <c r="CZ8" s="115">
        <v>15</v>
      </c>
      <c r="DA8" s="115">
        <v>0</v>
      </c>
      <c r="DB8" s="115">
        <v>0</v>
      </c>
      <c r="DC8" s="116" t="s">
        <v>336</v>
      </c>
      <c r="DD8" s="115">
        <v>0</v>
      </c>
      <c r="DE8" s="115">
        <v>0</v>
      </c>
      <c r="DF8" s="116" t="s">
        <v>336</v>
      </c>
      <c r="DG8" s="115">
        <v>0</v>
      </c>
      <c r="DH8" s="115">
        <v>0</v>
      </c>
      <c r="DI8" s="116" t="s">
        <v>336</v>
      </c>
      <c r="DJ8" s="115">
        <v>0</v>
      </c>
      <c r="DK8" s="115">
        <v>0</v>
      </c>
      <c r="DL8" s="116" t="s">
        <v>336</v>
      </c>
      <c r="DM8" s="115">
        <v>0</v>
      </c>
      <c r="DN8" s="115">
        <v>0</v>
      </c>
      <c r="DO8" s="116" t="s">
        <v>336</v>
      </c>
      <c r="DP8" s="115">
        <v>0</v>
      </c>
      <c r="DQ8" s="115">
        <v>0</v>
      </c>
      <c r="DR8" s="116" t="s">
        <v>336</v>
      </c>
      <c r="DS8" s="115">
        <v>0</v>
      </c>
      <c r="DT8" s="115">
        <v>0</v>
      </c>
      <c r="DU8" s="359"/>
      <c r="DV8" s="116" t="s">
        <v>336</v>
      </c>
      <c r="DW8" s="116" t="s">
        <v>336</v>
      </c>
      <c r="DX8" s="115" t="s">
        <v>336</v>
      </c>
      <c r="DY8" s="115" t="s">
        <v>336</v>
      </c>
      <c r="DZ8" s="115" t="s">
        <v>336</v>
      </c>
      <c r="EA8" s="115" t="s">
        <v>336</v>
      </c>
      <c r="EB8" s="115" t="s">
        <v>336</v>
      </c>
      <c r="EC8" s="111"/>
      <c r="ED8" s="359"/>
      <c r="EE8" s="115">
        <v>764</v>
      </c>
      <c r="EF8" s="116">
        <v>538</v>
      </c>
      <c r="EH8" s="115">
        <v>84</v>
      </c>
      <c r="EI8" s="115">
        <v>142</v>
      </c>
      <c r="EJ8" s="115" t="s">
        <v>337</v>
      </c>
      <c r="EK8" s="115" t="s">
        <v>337</v>
      </c>
      <c r="EL8" s="359"/>
      <c r="EM8" s="115">
        <v>5942</v>
      </c>
      <c r="EN8" s="115" t="s">
        <v>337</v>
      </c>
      <c r="EO8" s="116" t="s">
        <v>336</v>
      </c>
      <c r="EP8" s="115" t="s">
        <v>337</v>
      </c>
      <c r="EQ8" s="115" t="s">
        <v>337</v>
      </c>
      <c r="ER8" s="115" t="s">
        <v>337</v>
      </c>
      <c r="ES8" s="115" t="s">
        <v>336</v>
      </c>
      <c r="ET8" s="359"/>
      <c r="EU8" s="115" t="s">
        <v>337</v>
      </c>
      <c r="EV8" s="115" t="s">
        <v>336</v>
      </c>
      <c r="EW8" s="115" t="s">
        <v>337</v>
      </c>
      <c r="EX8" s="115" t="s">
        <v>336</v>
      </c>
      <c r="EY8" s="115" t="s">
        <v>336</v>
      </c>
      <c r="EZ8" s="115" t="s">
        <v>336</v>
      </c>
      <c r="FA8" s="359"/>
      <c r="FB8" s="115" t="s">
        <v>336</v>
      </c>
      <c r="FC8" s="115" t="s">
        <v>336</v>
      </c>
      <c r="FD8" s="115" t="s">
        <v>336</v>
      </c>
      <c r="FE8" s="115" t="s">
        <v>336</v>
      </c>
      <c r="FF8" s="115" t="s">
        <v>336</v>
      </c>
      <c r="FG8" s="115" t="s">
        <v>336</v>
      </c>
      <c r="FH8" s="115" t="s">
        <v>337</v>
      </c>
      <c r="FI8" s="115" t="s">
        <v>337</v>
      </c>
      <c r="FJ8" s="115" t="s">
        <v>336</v>
      </c>
      <c r="FK8" s="115" t="s">
        <v>336</v>
      </c>
      <c r="FL8" s="116" t="s">
        <v>337</v>
      </c>
      <c r="FM8" s="115" t="s">
        <v>337</v>
      </c>
      <c r="FN8" s="115" t="s">
        <v>337</v>
      </c>
      <c r="FO8" s="115" t="s">
        <v>337</v>
      </c>
      <c r="FP8" s="116" t="s">
        <v>337</v>
      </c>
      <c r="FQ8" s="115" t="s">
        <v>337</v>
      </c>
      <c r="FR8" s="115" t="s">
        <v>336</v>
      </c>
      <c r="FS8" s="359"/>
      <c r="FT8" s="115">
        <v>3</v>
      </c>
      <c r="FU8" s="129">
        <v>21</v>
      </c>
      <c r="FV8" s="115">
        <v>2</v>
      </c>
      <c r="FW8" s="129">
        <v>14</v>
      </c>
      <c r="FX8" s="115">
        <v>1</v>
      </c>
      <c r="FY8" s="129">
        <v>7</v>
      </c>
      <c r="FZ8" s="115">
        <v>3</v>
      </c>
      <c r="GA8" s="116">
        <v>21</v>
      </c>
      <c r="GB8" s="115">
        <v>2</v>
      </c>
      <c r="GC8" s="116">
        <v>14</v>
      </c>
      <c r="GD8" s="115">
        <v>1</v>
      </c>
      <c r="GE8" s="116">
        <v>7</v>
      </c>
      <c r="GF8" s="116" t="s">
        <v>336</v>
      </c>
      <c r="GG8" s="115">
        <v>0</v>
      </c>
      <c r="GH8" s="115">
        <v>3</v>
      </c>
      <c r="GI8" s="115">
        <v>2</v>
      </c>
      <c r="GJ8" s="115">
        <v>1</v>
      </c>
      <c r="GK8" s="130">
        <v>3</v>
      </c>
      <c r="GL8" s="116">
        <v>2</v>
      </c>
      <c r="GM8" s="116">
        <v>1</v>
      </c>
      <c r="GN8" s="128">
        <v>3</v>
      </c>
      <c r="GO8" s="115">
        <v>2</v>
      </c>
      <c r="GP8" s="115">
        <v>1</v>
      </c>
      <c r="GQ8" s="130" t="s">
        <v>395</v>
      </c>
      <c r="GR8" s="115">
        <v>0</v>
      </c>
      <c r="GS8" s="115">
        <v>0</v>
      </c>
      <c r="GT8" s="130" t="s">
        <v>395</v>
      </c>
      <c r="GU8" s="115">
        <v>0</v>
      </c>
      <c r="GV8" s="115">
        <v>0</v>
      </c>
      <c r="GW8" s="130" t="s">
        <v>395</v>
      </c>
      <c r="GX8" s="115">
        <v>0</v>
      </c>
      <c r="GY8" s="115">
        <v>0</v>
      </c>
      <c r="GZ8" s="111"/>
      <c r="HA8" s="359"/>
      <c r="HB8" s="129" t="s">
        <v>337</v>
      </c>
      <c r="HC8" s="131">
        <v>15505.22</v>
      </c>
      <c r="HD8" s="116" t="s">
        <v>337</v>
      </c>
      <c r="HE8" s="115" t="s">
        <v>337</v>
      </c>
      <c r="HF8" s="116" t="s">
        <v>337</v>
      </c>
      <c r="HG8" s="129" t="s">
        <v>337</v>
      </c>
      <c r="HH8" s="359"/>
      <c r="HI8" s="116" t="s">
        <v>336</v>
      </c>
      <c r="HJ8" s="115" t="s">
        <v>337</v>
      </c>
      <c r="HK8" s="131">
        <v>15505</v>
      </c>
      <c r="HL8" s="115" t="s">
        <v>336</v>
      </c>
      <c r="HM8" s="116" t="s">
        <v>336</v>
      </c>
      <c r="HN8" s="116" t="s">
        <v>329</v>
      </c>
      <c r="HO8" s="111"/>
      <c r="HP8" s="119"/>
    </row>
    <row r="9" spans="1:224" s="115" customFormat="1" ht="10.5">
      <c r="A9" s="111" t="s">
        <v>396</v>
      </c>
      <c r="B9" s="111" t="s">
        <v>397</v>
      </c>
      <c r="C9" s="112" t="s">
        <v>398</v>
      </c>
      <c r="D9" s="112" t="s">
        <v>399</v>
      </c>
      <c r="E9" s="112" t="s">
        <v>400</v>
      </c>
      <c r="F9" s="112" t="s">
        <v>371</v>
      </c>
      <c r="G9" s="112" t="s">
        <v>344</v>
      </c>
      <c r="H9" s="112" t="s">
        <v>401</v>
      </c>
      <c r="I9" s="112" t="s">
        <v>402</v>
      </c>
      <c r="J9" s="112" t="s">
        <v>329</v>
      </c>
      <c r="K9" s="112">
        <v>1945</v>
      </c>
      <c r="L9" s="112" t="s">
        <v>403</v>
      </c>
      <c r="M9" s="112" t="s">
        <v>404</v>
      </c>
      <c r="N9" s="112" t="s">
        <v>405</v>
      </c>
      <c r="O9" s="113" t="s">
        <v>406</v>
      </c>
      <c r="P9" s="113" t="s">
        <v>407</v>
      </c>
      <c r="Q9" s="112"/>
      <c r="R9" s="112" t="s">
        <v>408</v>
      </c>
      <c r="S9" s="325"/>
      <c r="T9" s="114">
        <v>68</v>
      </c>
      <c r="U9" s="115">
        <v>183.2</v>
      </c>
      <c r="V9" s="116" t="s">
        <v>336</v>
      </c>
      <c r="W9" s="115">
        <v>307</v>
      </c>
      <c r="X9" s="115">
        <v>43</v>
      </c>
      <c r="Y9" s="115">
        <v>269</v>
      </c>
      <c r="Z9" s="115">
        <v>9</v>
      </c>
      <c r="AA9" s="115">
        <v>5</v>
      </c>
      <c r="AB9" s="116" t="s">
        <v>336</v>
      </c>
      <c r="AC9" s="115">
        <v>3</v>
      </c>
      <c r="AD9" s="115">
        <v>9809</v>
      </c>
      <c r="AE9" s="115">
        <v>9809</v>
      </c>
      <c r="AF9" s="115">
        <v>362</v>
      </c>
      <c r="AG9" s="111"/>
      <c r="AH9" s="115" t="s">
        <v>326</v>
      </c>
      <c r="AI9" s="115" t="s">
        <v>329</v>
      </c>
      <c r="AJ9" s="115" t="s">
        <v>326</v>
      </c>
      <c r="AK9" s="359"/>
      <c r="AL9" s="115">
        <v>11052</v>
      </c>
      <c r="AM9" s="115">
        <v>10802</v>
      </c>
      <c r="AP9" s="117">
        <v>1</v>
      </c>
      <c r="AQ9" s="116" t="s">
        <v>337</v>
      </c>
      <c r="AR9" s="115">
        <v>56</v>
      </c>
      <c r="AU9" s="115">
        <v>0</v>
      </c>
      <c r="AV9" s="115">
        <v>0</v>
      </c>
      <c r="AW9" s="115">
        <v>0</v>
      </c>
      <c r="AZ9" s="115">
        <v>0</v>
      </c>
      <c r="BA9" s="115" t="s">
        <v>337</v>
      </c>
      <c r="BB9" s="115">
        <v>57</v>
      </c>
      <c r="BE9" s="115">
        <v>0</v>
      </c>
      <c r="BF9" s="115">
        <v>0</v>
      </c>
      <c r="BG9" s="115">
        <v>0</v>
      </c>
      <c r="BJ9" s="115">
        <v>0</v>
      </c>
      <c r="BK9" s="115">
        <v>11052</v>
      </c>
      <c r="BL9" s="115">
        <v>10802</v>
      </c>
      <c r="BM9" s="115">
        <v>362</v>
      </c>
      <c r="BN9" s="115">
        <v>0</v>
      </c>
      <c r="BO9" s="115">
        <v>0</v>
      </c>
      <c r="BP9" s="115">
        <v>0</v>
      </c>
      <c r="BQ9" s="115">
        <v>0</v>
      </c>
      <c r="BR9" s="115">
        <v>0</v>
      </c>
      <c r="BS9" s="115">
        <v>0</v>
      </c>
      <c r="BT9" s="115">
        <v>0</v>
      </c>
      <c r="BU9" s="115">
        <v>0</v>
      </c>
      <c r="BV9" s="115">
        <v>0</v>
      </c>
      <c r="BW9" s="115" t="s">
        <v>337</v>
      </c>
      <c r="BX9" s="115">
        <v>45</v>
      </c>
      <c r="BY9" s="115">
        <v>0</v>
      </c>
      <c r="BZ9" s="115">
        <v>0</v>
      </c>
      <c r="CA9" s="115" t="s">
        <v>337</v>
      </c>
      <c r="CB9" s="115">
        <v>159</v>
      </c>
      <c r="CC9" s="115">
        <v>0</v>
      </c>
      <c r="CD9" s="115">
        <v>0</v>
      </c>
      <c r="CE9" s="115">
        <v>0</v>
      </c>
      <c r="CF9" s="115">
        <v>0</v>
      </c>
      <c r="CG9" s="115">
        <v>0</v>
      </c>
      <c r="CH9" s="115">
        <v>0</v>
      </c>
      <c r="CI9" s="115">
        <v>0</v>
      </c>
      <c r="CJ9" s="115">
        <v>0</v>
      </c>
      <c r="CK9" s="115">
        <v>0</v>
      </c>
      <c r="CL9" s="115">
        <v>0</v>
      </c>
      <c r="CM9" s="115">
        <v>0</v>
      </c>
      <c r="CN9" s="115">
        <v>0</v>
      </c>
      <c r="CO9" s="115">
        <v>0</v>
      </c>
      <c r="CP9" s="115">
        <v>0</v>
      </c>
      <c r="CQ9" s="115">
        <v>0</v>
      </c>
      <c r="CR9" s="115">
        <v>0</v>
      </c>
      <c r="CS9" s="115">
        <v>0</v>
      </c>
      <c r="CT9" s="115">
        <v>0</v>
      </c>
      <c r="CU9" s="115">
        <v>0</v>
      </c>
      <c r="CV9" s="115">
        <v>0</v>
      </c>
      <c r="CW9" s="115">
        <v>0</v>
      </c>
      <c r="CX9" s="115">
        <v>0</v>
      </c>
      <c r="CY9" s="115">
        <v>0</v>
      </c>
      <c r="CZ9" s="115">
        <v>0</v>
      </c>
      <c r="DA9" s="115">
        <v>0</v>
      </c>
      <c r="DB9" s="115">
        <v>0</v>
      </c>
      <c r="DC9" s="115">
        <v>57</v>
      </c>
      <c r="DD9" s="115">
        <v>0</v>
      </c>
      <c r="DE9" s="115">
        <v>0</v>
      </c>
      <c r="DF9" s="115">
        <v>0</v>
      </c>
      <c r="DG9" s="115">
        <v>0</v>
      </c>
      <c r="DH9" s="115">
        <v>0</v>
      </c>
      <c r="DI9" s="116" t="s">
        <v>337</v>
      </c>
      <c r="DJ9" s="115">
        <v>0</v>
      </c>
      <c r="DK9" s="115">
        <v>0</v>
      </c>
      <c r="DL9" s="115">
        <v>0</v>
      </c>
      <c r="DM9" s="115">
        <v>0</v>
      </c>
      <c r="DN9" s="115">
        <v>0</v>
      </c>
      <c r="DO9" s="115">
        <v>0</v>
      </c>
      <c r="DP9" s="115">
        <v>0</v>
      </c>
      <c r="DQ9" s="115">
        <v>0</v>
      </c>
      <c r="DR9" s="115" t="s">
        <v>337</v>
      </c>
      <c r="DS9" s="115">
        <v>0</v>
      </c>
      <c r="DT9" s="115">
        <v>0</v>
      </c>
      <c r="DU9" s="359"/>
      <c r="DV9" s="115">
        <v>0</v>
      </c>
      <c r="DW9" s="115">
        <v>0</v>
      </c>
      <c r="DX9" s="116">
        <v>0</v>
      </c>
      <c r="DY9" s="116">
        <v>0</v>
      </c>
      <c r="DZ9" s="116">
        <v>0</v>
      </c>
      <c r="EA9" s="116">
        <v>0</v>
      </c>
      <c r="EB9" s="115">
        <v>0</v>
      </c>
      <c r="EC9" s="111"/>
      <c r="ED9" s="359"/>
      <c r="EE9" s="116">
        <v>654</v>
      </c>
      <c r="EF9" s="116">
        <v>0</v>
      </c>
      <c r="EG9" s="115">
        <v>1530</v>
      </c>
      <c r="EH9" s="115">
        <v>150</v>
      </c>
      <c r="EI9" s="115">
        <v>0</v>
      </c>
      <c r="EJ9" s="115">
        <v>10</v>
      </c>
      <c r="EK9" s="115">
        <v>0</v>
      </c>
      <c r="EL9" s="359"/>
      <c r="EM9" s="115">
        <v>4263</v>
      </c>
      <c r="EN9" s="115">
        <v>5624</v>
      </c>
      <c r="EO9" s="115">
        <v>533</v>
      </c>
      <c r="EP9" s="115" t="s">
        <v>337</v>
      </c>
      <c r="EQ9" s="115" t="s">
        <v>337</v>
      </c>
      <c r="ER9" s="115" t="s">
        <v>337</v>
      </c>
      <c r="ES9" s="115" t="s">
        <v>409</v>
      </c>
      <c r="ET9" s="359"/>
      <c r="EU9" s="115">
        <v>0</v>
      </c>
      <c r="EV9" s="115">
        <v>0</v>
      </c>
      <c r="EW9" s="115">
        <v>0</v>
      </c>
      <c r="EX9" s="115">
        <v>0</v>
      </c>
      <c r="EY9" s="115">
        <v>0</v>
      </c>
      <c r="EZ9" s="115">
        <v>0</v>
      </c>
      <c r="FA9" s="359"/>
      <c r="FB9" s="115">
        <v>0</v>
      </c>
      <c r="FC9" s="115">
        <v>0</v>
      </c>
      <c r="FD9" s="115">
        <v>0</v>
      </c>
      <c r="FE9" s="115">
        <v>0</v>
      </c>
      <c r="FF9" s="115">
        <v>0</v>
      </c>
      <c r="FG9" s="115">
        <v>0</v>
      </c>
      <c r="FH9" s="115">
        <v>0</v>
      </c>
      <c r="FI9" s="115">
        <v>0</v>
      </c>
      <c r="FJ9" s="115">
        <v>0</v>
      </c>
      <c r="FK9" s="115">
        <v>0</v>
      </c>
      <c r="FL9" s="116" t="s">
        <v>337</v>
      </c>
      <c r="FM9" s="115" t="s">
        <v>337</v>
      </c>
      <c r="FN9" s="115" t="s">
        <v>337</v>
      </c>
      <c r="FO9" s="115" t="s">
        <v>337</v>
      </c>
      <c r="FP9" s="116" t="s">
        <v>337</v>
      </c>
      <c r="FQ9" s="115" t="s">
        <v>337</v>
      </c>
      <c r="FR9" s="115" t="s">
        <v>337</v>
      </c>
      <c r="FS9" s="359"/>
      <c r="FT9" s="115">
        <v>5</v>
      </c>
      <c r="FU9" s="115">
        <v>3</v>
      </c>
      <c r="FV9" s="115">
        <v>2</v>
      </c>
      <c r="FW9" s="115">
        <v>2</v>
      </c>
      <c r="FX9" s="115">
        <v>3</v>
      </c>
      <c r="FY9" s="115">
        <v>1</v>
      </c>
      <c r="FZ9" s="115">
        <v>1</v>
      </c>
      <c r="GA9" s="115">
        <v>1</v>
      </c>
      <c r="GB9" s="115">
        <v>1</v>
      </c>
      <c r="GC9" s="115">
        <v>1</v>
      </c>
      <c r="GD9" s="115">
        <v>0</v>
      </c>
      <c r="GE9" s="115">
        <v>0</v>
      </c>
      <c r="GF9" s="115">
        <v>0</v>
      </c>
      <c r="GG9" s="115">
        <v>0</v>
      </c>
      <c r="GH9" s="116">
        <v>1</v>
      </c>
      <c r="GI9" s="116">
        <v>1</v>
      </c>
      <c r="GJ9" s="116">
        <v>0</v>
      </c>
      <c r="GK9" s="115">
        <v>5</v>
      </c>
      <c r="GL9" s="115">
        <v>2</v>
      </c>
      <c r="GM9" s="115">
        <v>3</v>
      </c>
      <c r="GN9" s="115">
        <v>1</v>
      </c>
      <c r="GO9" s="115">
        <v>1</v>
      </c>
      <c r="GP9" s="115">
        <v>0</v>
      </c>
      <c r="GQ9" s="115">
        <v>0</v>
      </c>
      <c r="GR9" s="115">
        <v>0</v>
      </c>
      <c r="GS9" s="115">
        <v>0</v>
      </c>
      <c r="GT9" s="115">
        <v>0</v>
      </c>
      <c r="GU9" s="115">
        <v>0</v>
      </c>
      <c r="GV9" s="115">
        <v>0</v>
      </c>
      <c r="GW9" s="116">
        <v>2</v>
      </c>
      <c r="GX9" s="116">
        <v>1</v>
      </c>
      <c r="GY9" s="116">
        <v>1</v>
      </c>
      <c r="GZ9" s="111"/>
      <c r="HA9" s="359"/>
      <c r="HB9" s="132">
        <v>141377</v>
      </c>
      <c r="HC9" s="123" t="s">
        <v>337</v>
      </c>
      <c r="HD9" s="121">
        <v>126197</v>
      </c>
      <c r="HE9" s="115" t="s">
        <v>337</v>
      </c>
      <c r="HF9" s="121">
        <v>15180</v>
      </c>
      <c r="HG9" s="118" t="s">
        <v>337</v>
      </c>
      <c r="HH9" s="359"/>
      <c r="HI9" s="115" t="s">
        <v>337</v>
      </c>
      <c r="HJ9" s="115" t="s">
        <v>337</v>
      </c>
      <c r="HK9" s="121">
        <v>141377</v>
      </c>
      <c r="HL9" s="115" t="s">
        <v>337</v>
      </c>
      <c r="HM9" s="115" t="s">
        <v>337</v>
      </c>
      <c r="HN9" s="115" t="s">
        <v>337</v>
      </c>
      <c r="HO9" s="111"/>
      <c r="HP9" s="119"/>
    </row>
    <row r="10" spans="1:224" s="115" customFormat="1" ht="10.5">
      <c r="A10" s="111" t="s">
        <v>410</v>
      </c>
      <c r="B10" s="111" t="s">
        <v>411</v>
      </c>
      <c r="C10" s="112" t="s">
        <v>412</v>
      </c>
      <c r="D10" s="112" t="s">
        <v>413</v>
      </c>
      <c r="E10" s="112" t="s">
        <v>413</v>
      </c>
      <c r="F10" s="112" t="s">
        <v>414</v>
      </c>
      <c r="G10" s="112" t="s">
        <v>326</v>
      </c>
      <c r="H10" s="112" t="s">
        <v>415</v>
      </c>
      <c r="I10" s="112" t="s">
        <v>328</v>
      </c>
      <c r="J10" s="112" t="s">
        <v>329</v>
      </c>
      <c r="K10" s="112">
        <v>1970</v>
      </c>
      <c r="L10" s="112" t="s">
        <v>416</v>
      </c>
      <c r="M10" s="112" t="s">
        <v>417</v>
      </c>
      <c r="N10" s="112" t="s">
        <v>418</v>
      </c>
      <c r="O10" s="113" t="s">
        <v>419</v>
      </c>
      <c r="P10" s="113" t="s">
        <v>420</v>
      </c>
      <c r="Q10" s="112"/>
      <c r="R10" s="112" t="s">
        <v>421</v>
      </c>
      <c r="S10" s="325"/>
      <c r="T10" s="114">
        <v>70</v>
      </c>
      <c r="U10" s="115">
        <v>180</v>
      </c>
      <c r="V10" s="115">
        <v>450</v>
      </c>
      <c r="W10" s="115">
        <v>952</v>
      </c>
      <c r="X10" s="115">
        <v>77</v>
      </c>
      <c r="Y10" s="115">
        <v>228</v>
      </c>
      <c r="Z10" s="116">
        <v>8</v>
      </c>
      <c r="AA10" s="116">
        <v>0</v>
      </c>
      <c r="AB10" s="116" t="s">
        <v>336</v>
      </c>
      <c r="AC10" s="115">
        <v>6</v>
      </c>
      <c r="AD10" s="115">
        <v>14864</v>
      </c>
      <c r="AE10" s="115">
        <v>14864</v>
      </c>
      <c r="AF10" s="115">
        <v>578</v>
      </c>
      <c r="AG10" s="111" t="s">
        <v>422</v>
      </c>
      <c r="AH10" s="114" t="s">
        <v>329</v>
      </c>
      <c r="AI10" s="114" t="s">
        <v>326</v>
      </c>
      <c r="AJ10" s="114" t="s">
        <v>326</v>
      </c>
      <c r="AK10" s="359"/>
      <c r="AL10" s="116">
        <v>10701</v>
      </c>
      <c r="AM10" s="116">
        <v>9632</v>
      </c>
      <c r="AN10" s="115">
        <v>2570</v>
      </c>
      <c r="AO10" s="115">
        <v>0</v>
      </c>
      <c r="AP10" s="117">
        <v>1</v>
      </c>
      <c r="AQ10" s="116">
        <v>2973</v>
      </c>
      <c r="AR10" s="116">
        <v>76</v>
      </c>
      <c r="AS10" s="115">
        <v>12</v>
      </c>
      <c r="AT10" s="116">
        <v>21</v>
      </c>
      <c r="AU10" s="117">
        <v>1</v>
      </c>
      <c r="AV10" s="116">
        <v>693</v>
      </c>
      <c r="AW10" s="115">
        <v>685</v>
      </c>
      <c r="AX10" s="115" t="s">
        <v>337</v>
      </c>
      <c r="AY10" s="115">
        <v>0</v>
      </c>
      <c r="AZ10" s="117">
        <v>1</v>
      </c>
      <c r="BA10" s="115">
        <v>475</v>
      </c>
      <c r="BB10" s="116">
        <v>508</v>
      </c>
      <c r="BC10" s="116" t="s">
        <v>337</v>
      </c>
      <c r="BD10" s="115">
        <v>0</v>
      </c>
      <c r="BE10" s="117">
        <v>1</v>
      </c>
      <c r="BF10" s="115">
        <v>0</v>
      </c>
      <c r="BG10" s="115">
        <v>0</v>
      </c>
      <c r="BH10" s="115">
        <v>0</v>
      </c>
      <c r="BI10" s="115">
        <v>0</v>
      </c>
      <c r="BJ10" s="115">
        <v>0</v>
      </c>
      <c r="BK10" s="115">
        <v>10701</v>
      </c>
      <c r="BL10" s="115">
        <v>9632</v>
      </c>
      <c r="BM10" s="115">
        <v>2570</v>
      </c>
      <c r="BN10" s="115">
        <v>0</v>
      </c>
      <c r="BO10" s="115">
        <v>247</v>
      </c>
      <c r="BP10" s="115">
        <v>247</v>
      </c>
      <c r="BQ10" s="115">
        <v>0</v>
      </c>
      <c r="BR10" s="115">
        <v>0</v>
      </c>
      <c r="BS10" s="115">
        <v>114</v>
      </c>
      <c r="BT10" s="115">
        <v>114</v>
      </c>
      <c r="BU10" s="115">
        <v>0</v>
      </c>
      <c r="BV10" s="115">
        <v>0</v>
      </c>
      <c r="BW10" s="115">
        <v>1840</v>
      </c>
      <c r="BX10" s="115">
        <v>21</v>
      </c>
      <c r="BY10" s="115">
        <v>12</v>
      </c>
      <c r="BZ10" s="115">
        <v>0</v>
      </c>
      <c r="CA10" s="115">
        <v>23</v>
      </c>
      <c r="CB10" s="115">
        <v>28</v>
      </c>
      <c r="CC10" s="115">
        <v>0</v>
      </c>
      <c r="CD10" s="115">
        <v>0</v>
      </c>
      <c r="CE10" s="115">
        <v>0</v>
      </c>
      <c r="CF10" s="115">
        <v>0</v>
      </c>
      <c r="CG10" s="115">
        <v>0</v>
      </c>
      <c r="CH10" s="115">
        <v>0</v>
      </c>
      <c r="CI10" s="115">
        <v>0</v>
      </c>
      <c r="CJ10" s="115">
        <v>0</v>
      </c>
      <c r="CK10" s="115">
        <v>1</v>
      </c>
      <c r="CL10" s="115">
        <v>0</v>
      </c>
      <c r="CM10" s="115">
        <v>0</v>
      </c>
      <c r="CN10" s="115">
        <v>0</v>
      </c>
      <c r="CO10" s="115">
        <v>0</v>
      </c>
      <c r="CP10" s="115">
        <v>0</v>
      </c>
      <c r="CQ10" s="115">
        <v>181</v>
      </c>
      <c r="CR10" s="115">
        <v>0</v>
      </c>
      <c r="CS10" s="115">
        <v>0</v>
      </c>
      <c r="CT10" s="115">
        <v>0</v>
      </c>
      <c r="CU10" s="115">
        <v>0</v>
      </c>
      <c r="CV10" s="115">
        <v>0</v>
      </c>
      <c r="CW10" s="115">
        <v>0</v>
      </c>
      <c r="CX10" s="115">
        <v>0</v>
      </c>
      <c r="CY10" s="115">
        <v>0</v>
      </c>
      <c r="CZ10" s="115">
        <v>0</v>
      </c>
      <c r="DA10" s="115">
        <v>0</v>
      </c>
      <c r="DB10" s="115">
        <v>0</v>
      </c>
      <c r="DC10" s="115">
        <v>1</v>
      </c>
      <c r="DD10" s="115">
        <v>0</v>
      </c>
      <c r="DE10" s="115">
        <v>0</v>
      </c>
      <c r="DF10" s="115">
        <v>247</v>
      </c>
      <c r="DG10" s="115">
        <v>0</v>
      </c>
      <c r="DH10" s="115">
        <v>0</v>
      </c>
      <c r="DI10" s="116" t="s">
        <v>337</v>
      </c>
      <c r="DJ10" s="115">
        <v>0</v>
      </c>
      <c r="DK10" s="115">
        <v>0</v>
      </c>
      <c r="DL10" s="115">
        <v>68</v>
      </c>
      <c r="DM10" s="115">
        <v>35</v>
      </c>
      <c r="DN10" s="115">
        <v>0</v>
      </c>
      <c r="DO10" s="115">
        <v>0</v>
      </c>
      <c r="DP10" s="115">
        <v>0</v>
      </c>
      <c r="DQ10" s="115">
        <v>0</v>
      </c>
      <c r="DR10" s="115" t="s">
        <v>337</v>
      </c>
      <c r="DS10" s="115">
        <v>0</v>
      </c>
      <c r="DT10" s="115">
        <v>0</v>
      </c>
      <c r="DU10" s="359"/>
      <c r="DV10" s="115">
        <v>3</v>
      </c>
      <c r="DW10" s="115">
        <v>1</v>
      </c>
      <c r="DX10" s="115">
        <v>0</v>
      </c>
      <c r="DY10" s="115">
        <v>10</v>
      </c>
      <c r="DZ10" s="115">
        <v>0</v>
      </c>
      <c r="EA10" s="115">
        <v>232</v>
      </c>
      <c r="EB10" s="115">
        <v>0</v>
      </c>
      <c r="EC10" s="111"/>
      <c r="ED10" s="359"/>
      <c r="EE10" s="115">
        <v>5726</v>
      </c>
      <c r="EF10" s="115">
        <v>0</v>
      </c>
      <c r="EG10" s="115">
        <v>1244</v>
      </c>
      <c r="EH10" s="115">
        <v>132</v>
      </c>
      <c r="EI10" s="115">
        <v>202</v>
      </c>
      <c r="EJ10" s="115">
        <v>21</v>
      </c>
      <c r="EK10" s="115">
        <v>3227</v>
      </c>
      <c r="EL10" s="359"/>
      <c r="EM10" s="116">
        <v>38267</v>
      </c>
      <c r="EN10" s="116">
        <v>0</v>
      </c>
      <c r="EO10" s="115">
        <v>0</v>
      </c>
      <c r="EP10" s="116">
        <v>0</v>
      </c>
      <c r="EQ10" s="115">
        <v>70</v>
      </c>
      <c r="ER10" s="115">
        <v>0</v>
      </c>
      <c r="ES10" s="115">
        <v>0</v>
      </c>
      <c r="ET10" s="359"/>
      <c r="EU10" s="116">
        <v>3</v>
      </c>
      <c r="EV10" s="115">
        <v>3</v>
      </c>
      <c r="EW10" s="115">
        <v>5</v>
      </c>
      <c r="EX10" s="115">
        <v>4</v>
      </c>
      <c r="EY10" s="115">
        <v>4</v>
      </c>
      <c r="EZ10" s="115">
        <v>0</v>
      </c>
      <c r="FA10" s="359"/>
      <c r="FB10" s="115">
        <v>0</v>
      </c>
      <c r="FC10" s="115">
        <v>0</v>
      </c>
      <c r="FD10" s="115">
        <v>0</v>
      </c>
      <c r="FE10" s="115">
        <v>0</v>
      </c>
      <c r="FF10" s="115">
        <v>0</v>
      </c>
      <c r="FG10" s="115">
        <v>0</v>
      </c>
      <c r="FH10" s="115">
        <v>0</v>
      </c>
      <c r="FI10" s="115">
        <v>0</v>
      </c>
      <c r="FJ10" s="115">
        <v>0</v>
      </c>
      <c r="FK10" s="115">
        <v>0</v>
      </c>
      <c r="FL10" s="116" t="s">
        <v>337</v>
      </c>
      <c r="FM10" s="115" t="s">
        <v>337</v>
      </c>
      <c r="FN10" s="115" t="s">
        <v>337</v>
      </c>
      <c r="FO10" s="115" t="s">
        <v>337</v>
      </c>
      <c r="FP10" s="116" t="s">
        <v>337</v>
      </c>
      <c r="FQ10" s="115" t="s">
        <v>337</v>
      </c>
      <c r="FR10" s="115" t="s">
        <v>337</v>
      </c>
      <c r="FS10" s="359"/>
      <c r="FT10" s="115">
        <v>10</v>
      </c>
      <c r="FU10" s="115">
        <v>13</v>
      </c>
      <c r="FV10" s="115">
        <v>6</v>
      </c>
      <c r="FW10" s="115">
        <v>7</v>
      </c>
      <c r="FX10" s="115">
        <v>4</v>
      </c>
      <c r="FY10" s="115">
        <v>6</v>
      </c>
      <c r="FZ10" s="115">
        <v>3</v>
      </c>
      <c r="GA10" s="115">
        <v>3</v>
      </c>
      <c r="GB10" s="115">
        <v>3</v>
      </c>
      <c r="GC10" s="115">
        <v>3</v>
      </c>
      <c r="GD10" s="115">
        <v>0</v>
      </c>
      <c r="GE10" s="115">
        <v>0</v>
      </c>
      <c r="GF10" s="115">
        <v>0</v>
      </c>
      <c r="GG10" s="115">
        <v>0</v>
      </c>
      <c r="GH10" s="115">
        <v>3</v>
      </c>
      <c r="GI10" s="115">
        <v>3</v>
      </c>
      <c r="GJ10" s="115">
        <v>0</v>
      </c>
      <c r="GK10" s="115">
        <v>3</v>
      </c>
      <c r="GL10" s="115">
        <v>3</v>
      </c>
      <c r="GM10" s="115">
        <v>0</v>
      </c>
      <c r="GN10" s="115">
        <v>3</v>
      </c>
      <c r="GO10" s="115">
        <v>3</v>
      </c>
      <c r="GP10" s="115">
        <v>0</v>
      </c>
      <c r="GQ10" s="115">
        <v>0</v>
      </c>
      <c r="GR10" s="115">
        <v>0</v>
      </c>
      <c r="GS10" s="115">
        <v>0</v>
      </c>
      <c r="GT10" s="115">
        <v>0</v>
      </c>
      <c r="GU10" s="115">
        <v>0</v>
      </c>
      <c r="GV10" s="115">
        <v>0</v>
      </c>
      <c r="GZ10" s="111" t="s">
        <v>423</v>
      </c>
      <c r="HA10" s="359"/>
      <c r="HB10" s="118" t="s">
        <v>337</v>
      </c>
      <c r="HC10" s="116" t="s">
        <v>337</v>
      </c>
      <c r="HD10" s="115">
        <v>139098.85</v>
      </c>
      <c r="HE10" s="115" t="s">
        <v>337</v>
      </c>
      <c r="HF10" s="116" t="s">
        <v>337</v>
      </c>
      <c r="HG10" s="114">
        <v>2218549.53</v>
      </c>
      <c r="HH10" s="359"/>
      <c r="HI10" s="115">
        <v>7626</v>
      </c>
      <c r="HJ10" s="115" t="s">
        <v>337</v>
      </c>
      <c r="HK10" s="115">
        <v>1898490.42</v>
      </c>
      <c r="HL10" s="115" t="s">
        <v>337</v>
      </c>
      <c r="HM10" s="115" t="s">
        <v>337</v>
      </c>
      <c r="HN10" s="115" t="s">
        <v>337</v>
      </c>
      <c r="HO10" s="111"/>
      <c r="HP10" s="119"/>
    </row>
    <row r="11" spans="1:224" s="115" customFormat="1" ht="10.5">
      <c r="A11" s="111" t="s">
        <v>424</v>
      </c>
      <c r="B11" s="111" t="s">
        <v>425</v>
      </c>
      <c r="C11" s="112" t="s">
        <v>412</v>
      </c>
      <c r="D11" s="112" t="s">
        <v>426</v>
      </c>
      <c r="E11" s="112" t="s">
        <v>427</v>
      </c>
      <c r="F11" s="112" t="s">
        <v>428</v>
      </c>
      <c r="G11" s="112" t="s">
        <v>326</v>
      </c>
      <c r="H11" s="112" t="s">
        <v>429</v>
      </c>
      <c r="I11" s="112" t="s">
        <v>402</v>
      </c>
      <c r="J11" s="112" t="s">
        <v>329</v>
      </c>
      <c r="K11" s="133">
        <v>29483</v>
      </c>
      <c r="L11" s="112" t="s">
        <v>430</v>
      </c>
      <c r="M11" s="112" t="s">
        <v>431</v>
      </c>
      <c r="N11" s="112" t="s">
        <v>432</v>
      </c>
      <c r="O11" s="113" t="s">
        <v>433</v>
      </c>
      <c r="P11" s="113" t="s">
        <v>434</v>
      </c>
      <c r="Q11" s="112"/>
      <c r="R11" s="112" t="s">
        <v>435</v>
      </c>
      <c r="S11" s="325"/>
      <c r="T11" s="114">
        <v>122</v>
      </c>
      <c r="U11" s="115">
        <v>400</v>
      </c>
      <c r="V11" s="115">
        <v>0</v>
      </c>
      <c r="W11" s="115">
        <v>421</v>
      </c>
      <c r="X11" s="115">
        <v>70</v>
      </c>
      <c r="Y11" s="115">
        <v>240</v>
      </c>
      <c r="Z11" s="115">
        <v>11</v>
      </c>
      <c r="AA11" s="115">
        <v>7</v>
      </c>
      <c r="AB11" s="115">
        <v>0</v>
      </c>
      <c r="AC11" s="115">
        <v>4</v>
      </c>
      <c r="AD11" s="115">
        <v>20888</v>
      </c>
      <c r="AE11" s="115">
        <v>20888</v>
      </c>
      <c r="AF11" s="115">
        <f>20888-16272</f>
        <v>4616</v>
      </c>
      <c r="AG11" s="111" t="s">
        <v>436</v>
      </c>
      <c r="AH11" s="120" t="s">
        <v>326</v>
      </c>
      <c r="AI11" s="120" t="s">
        <v>326</v>
      </c>
      <c r="AJ11" s="120" t="s">
        <v>326</v>
      </c>
      <c r="AK11" s="359"/>
      <c r="AL11" s="115">
        <v>12012</v>
      </c>
      <c r="AM11" s="115">
        <v>7393</v>
      </c>
      <c r="AN11" s="116">
        <v>179</v>
      </c>
      <c r="AO11" s="115">
        <v>0</v>
      </c>
      <c r="AP11" s="115">
        <v>100</v>
      </c>
      <c r="AQ11" s="115">
        <v>4036</v>
      </c>
      <c r="AR11" s="115">
        <v>169</v>
      </c>
      <c r="AS11" s="115">
        <v>26</v>
      </c>
      <c r="AT11" s="115">
        <v>142</v>
      </c>
      <c r="AU11" s="115">
        <v>26.67</v>
      </c>
      <c r="AV11" s="115">
        <v>248</v>
      </c>
      <c r="AW11" s="115">
        <v>248</v>
      </c>
      <c r="AX11" s="115">
        <v>0</v>
      </c>
      <c r="AY11" s="115">
        <v>0</v>
      </c>
      <c r="AZ11" s="115">
        <v>0</v>
      </c>
      <c r="BA11" s="115">
        <v>470</v>
      </c>
      <c r="BB11" s="115">
        <v>470</v>
      </c>
      <c r="BC11" s="116"/>
      <c r="BD11" s="116"/>
      <c r="BH11" s="116"/>
      <c r="BI11" s="116"/>
      <c r="BK11" s="115">
        <v>11529</v>
      </c>
      <c r="BL11" s="115">
        <v>6913</v>
      </c>
      <c r="BM11" s="115">
        <v>288</v>
      </c>
      <c r="BN11" s="115">
        <v>0</v>
      </c>
      <c r="BO11" s="115">
        <v>32</v>
      </c>
      <c r="BP11" s="115">
        <v>32</v>
      </c>
      <c r="BQ11" s="115">
        <v>1</v>
      </c>
      <c r="BR11" s="115">
        <v>0</v>
      </c>
      <c r="BS11" s="115">
        <v>451</v>
      </c>
      <c r="BT11" s="115">
        <v>448</v>
      </c>
      <c r="BU11" s="115">
        <v>0</v>
      </c>
      <c r="BV11" s="115">
        <v>0</v>
      </c>
      <c r="BW11" s="115">
        <v>795</v>
      </c>
      <c r="BX11" s="115">
        <v>26</v>
      </c>
      <c r="BY11" s="116">
        <v>51</v>
      </c>
      <c r="BZ11" s="116">
        <v>0</v>
      </c>
      <c r="CA11" s="115">
        <f>4036-795</f>
        <v>3241</v>
      </c>
      <c r="CB11" s="115">
        <v>143</v>
      </c>
      <c r="CC11" s="116">
        <v>0</v>
      </c>
      <c r="CD11" s="116">
        <v>142</v>
      </c>
      <c r="CE11" s="115">
        <v>0</v>
      </c>
      <c r="CF11" s="115">
        <v>0</v>
      </c>
      <c r="CG11" s="115">
        <v>0</v>
      </c>
      <c r="CH11" s="115">
        <v>0</v>
      </c>
      <c r="CI11" s="115">
        <v>0</v>
      </c>
      <c r="CJ11" s="115">
        <v>0</v>
      </c>
      <c r="CK11" s="115">
        <v>0</v>
      </c>
      <c r="CL11" s="115">
        <v>0</v>
      </c>
      <c r="CM11" s="115">
        <v>0</v>
      </c>
      <c r="CN11" s="115">
        <v>0</v>
      </c>
      <c r="CO11" s="115">
        <v>0</v>
      </c>
      <c r="CP11" s="115">
        <v>0</v>
      </c>
      <c r="CQ11" s="115">
        <v>248</v>
      </c>
      <c r="CR11" s="115">
        <v>0</v>
      </c>
      <c r="CS11" s="115">
        <v>0</v>
      </c>
      <c r="CT11" s="115">
        <v>0</v>
      </c>
      <c r="CU11" s="115">
        <v>0</v>
      </c>
      <c r="CV11" s="115">
        <v>0</v>
      </c>
      <c r="CW11" s="115">
        <v>0</v>
      </c>
      <c r="CX11" s="115">
        <v>0</v>
      </c>
      <c r="CY11" s="115">
        <v>0</v>
      </c>
      <c r="CZ11" s="115">
        <v>0</v>
      </c>
      <c r="DA11" s="115">
        <v>0</v>
      </c>
      <c r="DB11" s="115">
        <v>0</v>
      </c>
      <c r="DC11" s="115">
        <v>0</v>
      </c>
      <c r="DD11" s="115">
        <v>0</v>
      </c>
      <c r="DE11" s="115">
        <v>0</v>
      </c>
      <c r="DF11" s="115">
        <v>10</v>
      </c>
      <c r="DG11" s="115">
        <v>0</v>
      </c>
      <c r="DH11" s="115">
        <v>0</v>
      </c>
      <c r="DI11" s="115">
        <v>0</v>
      </c>
      <c r="DJ11" s="115">
        <v>0</v>
      </c>
      <c r="DK11" s="115">
        <v>0</v>
      </c>
      <c r="DL11" s="115">
        <v>460</v>
      </c>
      <c r="DM11" s="115">
        <v>36</v>
      </c>
      <c r="DN11" s="115">
        <v>0</v>
      </c>
      <c r="DO11" s="115">
        <v>0</v>
      </c>
      <c r="DP11" s="115">
        <v>0</v>
      </c>
      <c r="DQ11" s="115">
        <v>0</v>
      </c>
      <c r="DR11" s="115">
        <v>0</v>
      </c>
      <c r="DS11" s="115">
        <v>0</v>
      </c>
      <c r="DT11" s="115">
        <v>0</v>
      </c>
      <c r="DU11" s="359"/>
      <c r="DV11" s="115">
        <v>0</v>
      </c>
      <c r="DW11" s="115">
        <v>1</v>
      </c>
      <c r="DX11" s="115">
        <v>0</v>
      </c>
      <c r="DY11" s="115">
        <v>2</v>
      </c>
      <c r="EA11" s="115">
        <v>150</v>
      </c>
      <c r="EC11" s="111"/>
      <c r="ED11" s="359"/>
      <c r="EE11" s="115">
        <f>2740-EK11</f>
        <v>2575</v>
      </c>
      <c r="EF11" s="115">
        <v>0</v>
      </c>
      <c r="EG11" s="115">
        <v>2238</v>
      </c>
      <c r="EH11" s="115">
        <v>116</v>
      </c>
      <c r="EI11" s="115">
        <v>202</v>
      </c>
      <c r="EJ11" s="115">
        <v>19</v>
      </c>
      <c r="EK11" s="115">
        <v>165</v>
      </c>
      <c r="EL11" s="359"/>
      <c r="EM11" s="115">
        <v>10758</v>
      </c>
      <c r="EN11" s="115">
        <v>1992</v>
      </c>
      <c r="EO11" s="115">
        <v>147</v>
      </c>
      <c r="ET11" s="359"/>
      <c r="EX11" s="115">
        <v>3</v>
      </c>
      <c r="EY11" s="115">
        <v>3</v>
      </c>
      <c r="FA11" s="359"/>
      <c r="FE11" s="115">
        <v>1</v>
      </c>
      <c r="FG11" s="115">
        <v>1</v>
      </c>
      <c r="FS11" s="359"/>
      <c r="FT11" s="115">
        <v>5</v>
      </c>
      <c r="FV11" s="115">
        <v>4</v>
      </c>
      <c r="FX11" s="115">
        <v>1</v>
      </c>
      <c r="FZ11" s="115">
        <v>4</v>
      </c>
      <c r="GB11" s="115">
        <v>3</v>
      </c>
      <c r="GD11" s="115">
        <v>1</v>
      </c>
      <c r="GF11" s="115">
        <v>1</v>
      </c>
      <c r="GH11" s="115">
        <v>4</v>
      </c>
      <c r="GI11" s="115">
        <v>3</v>
      </c>
      <c r="GJ11" s="115">
        <v>1</v>
      </c>
      <c r="GN11" s="115">
        <v>3</v>
      </c>
      <c r="GO11" s="115">
        <v>2</v>
      </c>
      <c r="GP11" s="115">
        <v>1</v>
      </c>
      <c r="GQ11" s="115">
        <v>1</v>
      </c>
      <c r="GR11" s="115">
        <v>1</v>
      </c>
      <c r="GW11" s="115">
        <v>0</v>
      </c>
      <c r="GX11" s="115">
        <v>0</v>
      </c>
      <c r="GY11" s="115">
        <v>0</v>
      </c>
      <c r="GZ11" s="111"/>
      <c r="HA11" s="359"/>
      <c r="HH11" s="359"/>
      <c r="HO11" s="111"/>
      <c r="HP11" s="119"/>
    </row>
    <row r="12" spans="1:223" s="119" customFormat="1" ht="10.5">
      <c r="A12" s="134"/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6"/>
      <c r="S12" s="134"/>
      <c r="AG12" s="134"/>
      <c r="EC12" s="134"/>
      <c r="GZ12" s="134"/>
      <c r="HO12" s="134"/>
    </row>
    <row r="13" spans="1:224" s="139" customFormat="1" ht="10.5">
      <c r="A13" s="137"/>
      <c r="B13" s="137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4" t="s">
        <v>501</v>
      </c>
      <c r="S13" s="325"/>
      <c r="T13" s="138">
        <f>8/8</f>
        <v>1</v>
      </c>
      <c r="U13" s="138">
        <f>8/8</f>
        <v>1</v>
      </c>
      <c r="V13" s="138">
        <f>7/8</f>
        <v>0.875</v>
      </c>
      <c r="W13" s="138">
        <f>8/8</f>
        <v>1</v>
      </c>
      <c r="X13" s="138">
        <f>8/8</f>
        <v>1</v>
      </c>
      <c r="Y13" s="138">
        <f>8/8</f>
        <v>1</v>
      </c>
      <c r="Z13" s="138"/>
      <c r="AA13" s="138">
        <f>8/8</f>
        <v>1</v>
      </c>
      <c r="AB13" s="138">
        <f>6/8</f>
        <v>0.75</v>
      </c>
      <c r="AC13" s="138"/>
      <c r="AD13" s="138"/>
      <c r="AE13" s="138"/>
      <c r="AF13" s="138"/>
      <c r="AG13" s="138"/>
      <c r="AH13" s="138">
        <f>8/8</f>
        <v>1</v>
      </c>
      <c r="AI13" s="138">
        <f>8/8</f>
        <v>1</v>
      </c>
      <c r="AJ13" s="138">
        <f>8/8</f>
        <v>1</v>
      </c>
      <c r="AK13" s="359"/>
      <c r="AL13" s="138">
        <f>8/8</f>
        <v>1</v>
      </c>
      <c r="AM13" s="138"/>
      <c r="AN13" s="138"/>
      <c r="AO13" s="138"/>
      <c r="AP13" s="138"/>
      <c r="AQ13" s="138">
        <f>3/8</f>
        <v>0.375</v>
      </c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>
        <f>7/8</f>
        <v>0.875</v>
      </c>
      <c r="DA13" s="138"/>
      <c r="DB13" s="138"/>
      <c r="DC13" s="138">
        <f>6/8</f>
        <v>0.75</v>
      </c>
      <c r="DD13" s="138"/>
      <c r="DE13" s="138"/>
      <c r="DF13" s="138"/>
      <c r="DG13" s="138"/>
      <c r="DH13" s="138"/>
      <c r="DI13" s="138">
        <f>3/8</f>
        <v>0.375</v>
      </c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359"/>
      <c r="DV13" s="138">
        <f>7/8</f>
        <v>0.875</v>
      </c>
      <c r="DW13" s="138">
        <f>7/8</f>
        <v>0.875</v>
      </c>
      <c r="EA13" s="138">
        <f>7/8</f>
        <v>0.875</v>
      </c>
      <c r="EC13" s="137"/>
      <c r="ED13" s="359"/>
      <c r="EE13" s="138">
        <f>8/8</f>
        <v>1</v>
      </c>
      <c r="EL13" s="359"/>
      <c r="EM13" s="138">
        <f>8/8</f>
        <v>1</v>
      </c>
      <c r="ET13" s="359"/>
      <c r="FA13" s="359"/>
      <c r="FL13" s="138">
        <f>2/8</f>
        <v>0.25</v>
      </c>
      <c r="FP13" s="138">
        <f>1-1</f>
        <v>0</v>
      </c>
      <c r="FS13" s="359"/>
      <c r="FT13" s="138">
        <f>8/8</f>
        <v>1</v>
      </c>
      <c r="FU13" s="138">
        <f>5/8</f>
        <v>0.625</v>
      </c>
      <c r="FZ13" s="138">
        <f>8/8</f>
        <v>1</v>
      </c>
      <c r="GZ13" s="137"/>
      <c r="HA13" s="359"/>
      <c r="HB13" s="138">
        <f>2/8</f>
        <v>0.25</v>
      </c>
      <c r="HC13" s="138">
        <f>3/8</f>
        <v>0.375</v>
      </c>
      <c r="HD13" s="138">
        <f>5/8</f>
        <v>0.625</v>
      </c>
      <c r="HF13" s="138">
        <f>3/8</f>
        <v>0.375</v>
      </c>
      <c r="HG13" s="138">
        <f>2/8</f>
        <v>0.25</v>
      </c>
      <c r="HH13" s="359"/>
      <c r="HO13" s="137"/>
      <c r="HP13" s="119"/>
    </row>
    <row r="14" spans="1:224" s="139" customFormat="1" ht="10.5">
      <c r="A14" s="137"/>
      <c r="B14" s="137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48" t="s">
        <v>569</v>
      </c>
      <c r="S14" s="325"/>
      <c r="T14" s="139">
        <f>COUNTIF(T4:T11,"")</f>
        <v>0</v>
      </c>
      <c r="U14" s="139">
        <f aca="true" t="shared" si="0" ref="U14:CF14">COUNTIF(U4:U11,"")</f>
        <v>0</v>
      </c>
      <c r="V14" s="139">
        <f t="shared" si="0"/>
        <v>0</v>
      </c>
      <c r="W14" s="139">
        <f t="shared" si="0"/>
        <v>0</v>
      </c>
      <c r="X14" s="139">
        <f t="shared" si="0"/>
        <v>0</v>
      </c>
      <c r="Y14" s="139">
        <f t="shared" si="0"/>
        <v>0</v>
      </c>
      <c r="Z14" s="139">
        <f t="shared" si="0"/>
        <v>0</v>
      </c>
      <c r="AA14" s="139">
        <f t="shared" si="0"/>
        <v>0</v>
      </c>
      <c r="AB14" s="139">
        <f t="shared" si="0"/>
        <v>0</v>
      </c>
      <c r="AC14" s="139">
        <f t="shared" si="0"/>
        <v>0</v>
      </c>
      <c r="AD14" s="139">
        <f t="shared" si="0"/>
        <v>0</v>
      </c>
      <c r="AE14" s="139">
        <f t="shared" si="0"/>
        <v>0</v>
      </c>
      <c r="AF14" s="139">
        <f t="shared" si="0"/>
        <v>0</v>
      </c>
      <c r="AH14" s="139">
        <f t="shared" si="0"/>
        <v>0</v>
      </c>
      <c r="AI14" s="139">
        <f t="shared" si="0"/>
        <v>0</v>
      </c>
      <c r="AJ14" s="139">
        <f t="shared" si="0"/>
        <v>0</v>
      </c>
      <c r="AK14" s="359"/>
      <c r="AL14" s="139">
        <f t="shared" si="0"/>
        <v>0</v>
      </c>
      <c r="AM14" s="139">
        <f t="shared" si="0"/>
        <v>0</v>
      </c>
      <c r="AN14" s="139">
        <f t="shared" si="0"/>
        <v>1</v>
      </c>
      <c r="AO14" s="139">
        <f t="shared" si="0"/>
        <v>1</v>
      </c>
      <c r="AP14" s="139">
        <f t="shared" si="0"/>
        <v>0</v>
      </c>
      <c r="AQ14" s="139">
        <f t="shared" si="0"/>
        <v>1</v>
      </c>
      <c r="AR14" s="139">
        <f t="shared" si="0"/>
        <v>0</v>
      </c>
      <c r="AS14" s="139">
        <f t="shared" si="0"/>
        <v>2</v>
      </c>
      <c r="AT14" s="139">
        <f t="shared" si="0"/>
        <v>1</v>
      </c>
      <c r="AU14" s="139">
        <f t="shared" si="0"/>
        <v>0</v>
      </c>
      <c r="AV14" s="139">
        <f t="shared" si="0"/>
        <v>0</v>
      </c>
      <c r="AW14" s="139">
        <f t="shared" si="0"/>
        <v>0</v>
      </c>
      <c r="AX14" s="139">
        <f t="shared" si="0"/>
        <v>1</v>
      </c>
      <c r="AY14" s="139">
        <f t="shared" si="0"/>
        <v>1</v>
      </c>
      <c r="AZ14" s="139">
        <f t="shared" si="0"/>
        <v>1</v>
      </c>
      <c r="BA14" s="139">
        <f t="shared" si="0"/>
        <v>0</v>
      </c>
      <c r="BB14" s="139">
        <f t="shared" si="0"/>
        <v>0</v>
      </c>
      <c r="BC14" s="139">
        <f t="shared" si="0"/>
        <v>2</v>
      </c>
      <c r="BD14" s="139">
        <f t="shared" si="0"/>
        <v>2</v>
      </c>
      <c r="BE14" s="139">
        <f t="shared" si="0"/>
        <v>1</v>
      </c>
      <c r="BF14" s="139">
        <f t="shared" si="0"/>
        <v>1</v>
      </c>
      <c r="BG14" s="139">
        <f t="shared" si="0"/>
        <v>1</v>
      </c>
      <c r="BH14" s="139">
        <f t="shared" si="0"/>
        <v>2</v>
      </c>
      <c r="BI14" s="139">
        <f t="shared" si="0"/>
        <v>2</v>
      </c>
      <c r="BJ14" s="139">
        <f t="shared" si="0"/>
        <v>1</v>
      </c>
      <c r="BK14" s="139">
        <f t="shared" si="0"/>
        <v>0</v>
      </c>
      <c r="BL14" s="139">
        <f t="shared" si="0"/>
        <v>0</v>
      </c>
      <c r="BM14" s="139">
        <f t="shared" si="0"/>
        <v>0</v>
      </c>
      <c r="BN14" s="139">
        <f t="shared" si="0"/>
        <v>0</v>
      </c>
      <c r="BO14" s="139">
        <f t="shared" si="0"/>
        <v>0</v>
      </c>
      <c r="BP14" s="139">
        <f t="shared" si="0"/>
        <v>0</v>
      </c>
      <c r="BQ14" s="139">
        <f t="shared" si="0"/>
        <v>0</v>
      </c>
      <c r="BR14" s="139">
        <f t="shared" si="0"/>
        <v>0</v>
      </c>
      <c r="BS14" s="139">
        <f t="shared" si="0"/>
        <v>1</v>
      </c>
      <c r="BT14" s="139">
        <f t="shared" si="0"/>
        <v>0</v>
      </c>
      <c r="BU14" s="139">
        <f t="shared" si="0"/>
        <v>0</v>
      </c>
      <c r="BV14" s="139">
        <f t="shared" si="0"/>
        <v>0</v>
      </c>
      <c r="BW14" s="139">
        <f t="shared" si="0"/>
        <v>1</v>
      </c>
      <c r="BX14" s="139">
        <f t="shared" si="0"/>
        <v>0</v>
      </c>
      <c r="BY14" s="139">
        <f t="shared" si="0"/>
        <v>0</v>
      </c>
      <c r="BZ14" s="139">
        <f t="shared" si="0"/>
        <v>0</v>
      </c>
      <c r="CA14" s="139">
        <f t="shared" si="0"/>
        <v>1</v>
      </c>
      <c r="CB14" s="139">
        <f t="shared" si="0"/>
        <v>0</v>
      </c>
      <c r="CC14" s="139">
        <f t="shared" si="0"/>
        <v>0</v>
      </c>
      <c r="CD14" s="139">
        <f t="shared" si="0"/>
        <v>0</v>
      </c>
      <c r="CE14" s="139">
        <f t="shared" si="0"/>
        <v>0</v>
      </c>
      <c r="CF14" s="139">
        <f t="shared" si="0"/>
        <v>0</v>
      </c>
      <c r="CG14" s="139">
        <f aca="true" t="shared" si="1" ref="CG14:ER14">COUNTIF(CG4:CG11,"")</f>
        <v>0</v>
      </c>
      <c r="CH14" s="139">
        <f t="shared" si="1"/>
        <v>0</v>
      </c>
      <c r="CI14" s="139">
        <f t="shared" si="1"/>
        <v>0</v>
      </c>
      <c r="CJ14" s="139">
        <f t="shared" si="1"/>
        <v>0</v>
      </c>
      <c r="CK14" s="139">
        <f t="shared" si="1"/>
        <v>0</v>
      </c>
      <c r="CL14" s="139">
        <f t="shared" si="1"/>
        <v>0</v>
      </c>
      <c r="CM14" s="139">
        <f t="shared" si="1"/>
        <v>0</v>
      </c>
      <c r="CN14" s="139">
        <f t="shared" si="1"/>
        <v>0</v>
      </c>
      <c r="CO14" s="139">
        <f t="shared" si="1"/>
        <v>0</v>
      </c>
      <c r="CP14" s="139">
        <f t="shared" si="1"/>
        <v>0</v>
      </c>
      <c r="CQ14" s="139">
        <f t="shared" si="1"/>
        <v>0</v>
      </c>
      <c r="CR14" s="139">
        <f t="shared" si="1"/>
        <v>0</v>
      </c>
      <c r="CS14" s="139">
        <f t="shared" si="1"/>
        <v>0</v>
      </c>
      <c r="CT14" s="139">
        <f t="shared" si="1"/>
        <v>0</v>
      </c>
      <c r="CU14" s="139">
        <f t="shared" si="1"/>
        <v>0</v>
      </c>
      <c r="CV14" s="139">
        <f t="shared" si="1"/>
        <v>0</v>
      </c>
      <c r="CW14" s="139">
        <f t="shared" si="1"/>
        <v>0</v>
      </c>
      <c r="CX14" s="139">
        <f t="shared" si="1"/>
        <v>0</v>
      </c>
      <c r="CY14" s="139">
        <f t="shared" si="1"/>
        <v>0</v>
      </c>
      <c r="CZ14" s="139">
        <f t="shared" si="1"/>
        <v>0</v>
      </c>
      <c r="DA14" s="139">
        <f t="shared" si="1"/>
        <v>2</v>
      </c>
      <c r="DB14" s="139">
        <f t="shared" si="1"/>
        <v>2</v>
      </c>
      <c r="DC14" s="139">
        <f t="shared" si="1"/>
        <v>0</v>
      </c>
      <c r="DD14" s="139">
        <f t="shared" si="1"/>
        <v>2</v>
      </c>
      <c r="DE14" s="139">
        <f t="shared" si="1"/>
        <v>2</v>
      </c>
      <c r="DF14" s="139">
        <f t="shared" si="1"/>
        <v>0</v>
      </c>
      <c r="DG14" s="139">
        <f t="shared" si="1"/>
        <v>2</v>
      </c>
      <c r="DH14" s="139">
        <f t="shared" si="1"/>
        <v>2</v>
      </c>
      <c r="DI14" s="139">
        <f t="shared" si="1"/>
        <v>0</v>
      </c>
      <c r="DJ14" s="139">
        <f t="shared" si="1"/>
        <v>2</v>
      </c>
      <c r="DK14" s="139">
        <f t="shared" si="1"/>
        <v>2</v>
      </c>
      <c r="DL14" s="139">
        <f t="shared" si="1"/>
        <v>0</v>
      </c>
      <c r="DM14" s="139">
        <f t="shared" si="1"/>
        <v>2</v>
      </c>
      <c r="DN14" s="139">
        <f t="shared" si="1"/>
        <v>2</v>
      </c>
      <c r="DO14" s="139">
        <f t="shared" si="1"/>
        <v>0</v>
      </c>
      <c r="DP14" s="139">
        <f t="shared" si="1"/>
        <v>2</v>
      </c>
      <c r="DQ14" s="139">
        <f t="shared" si="1"/>
        <v>2</v>
      </c>
      <c r="DR14" s="139">
        <f t="shared" si="1"/>
        <v>0</v>
      </c>
      <c r="DS14" s="139">
        <f t="shared" si="1"/>
        <v>1</v>
      </c>
      <c r="DT14" s="139">
        <f t="shared" si="1"/>
        <v>1</v>
      </c>
      <c r="DU14" s="359">
        <f t="shared" si="1"/>
        <v>8</v>
      </c>
      <c r="DV14" s="139">
        <f t="shared" si="1"/>
        <v>0</v>
      </c>
      <c r="DW14" s="139">
        <f t="shared" si="1"/>
        <v>0</v>
      </c>
      <c r="DX14" s="139">
        <f t="shared" si="1"/>
        <v>2</v>
      </c>
      <c r="DY14" s="139">
        <f t="shared" si="1"/>
        <v>0</v>
      </c>
      <c r="DZ14" s="139">
        <f t="shared" si="1"/>
        <v>3</v>
      </c>
      <c r="EA14" s="139">
        <f t="shared" si="1"/>
        <v>1</v>
      </c>
      <c r="EB14" s="139">
        <f t="shared" si="1"/>
        <v>3</v>
      </c>
      <c r="EC14" s="139">
        <f t="shared" si="1"/>
        <v>7</v>
      </c>
      <c r="ED14" s="359">
        <f t="shared" si="1"/>
        <v>8</v>
      </c>
      <c r="EE14" s="139">
        <f t="shared" si="1"/>
        <v>0</v>
      </c>
      <c r="EF14" s="139">
        <f t="shared" si="1"/>
        <v>0</v>
      </c>
      <c r="EG14" s="139">
        <f t="shared" si="1"/>
        <v>1</v>
      </c>
      <c r="EH14" s="139">
        <f t="shared" si="1"/>
        <v>0</v>
      </c>
      <c r="EI14" s="139">
        <f t="shared" si="1"/>
        <v>0</v>
      </c>
      <c r="EJ14" s="139">
        <f t="shared" si="1"/>
        <v>0</v>
      </c>
      <c r="EK14" s="139">
        <f t="shared" si="1"/>
        <v>0</v>
      </c>
      <c r="EL14" s="359">
        <f t="shared" si="1"/>
        <v>8</v>
      </c>
      <c r="EM14" s="139">
        <f t="shared" si="1"/>
        <v>0</v>
      </c>
      <c r="EN14" s="139">
        <f t="shared" si="1"/>
        <v>0</v>
      </c>
      <c r="EO14" s="139">
        <f t="shared" si="1"/>
        <v>0</v>
      </c>
      <c r="EP14" s="139">
        <f t="shared" si="1"/>
        <v>1</v>
      </c>
      <c r="EQ14" s="139">
        <f t="shared" si="1"/>
        <v>1</v>
      </c>
      <c r="ER14" s="139">
        <f t="shared" si="1"/>
        <v>1</v>
      </c>
      <c r="ES14" s="139">
        <f aca="true" t="shared" si="2" ref="ES14:HD14">COUNTIF(ES4:ES11,"")</f>
        <v>1</v>
      </c>
      <c r="ET14" s="359">
        <f t="shared" si="2"/>
        <v>8</v>
      </c>
      <c r="EU14" s="139">
        <f t="shared" si="2"/>
        <v>1</v>
      </c>
      <c r="EV14" s="139">
        <f t="shared" si="2"/>
        <v>1</v>
      </c>
      <c r="EW14" s="139">
        <f t="shared" si="2"/>
        <v>1</v>
      </c>
      <c r="EX14" s="139">
        <f t="shared" si="2"/>
        <v>0</v>
      </c>
      <c r="EY14" s="139">
        <f t="shared" si="2"/>
        <v>0</v>
      </c>
      <c r="EZ14" s="139">
        <f t="shared" si="2"/>
        <v>1</v>
      </c>
      <c r="FA14" s="359"/>
      <c r="FB14" s="139">
        <f t="shared" si="2"/>
        <v>1</v>
      </c>
      <c r="FC14" s="139">
        <f t="shared" si="2"/>
        <v>1</v>
      </c>
      <c r="FD14" s="139">
        <f t="shared" si="2"/>
        <v>1</v>
      </c>
      <c r="FE14" s="139">
        <f t="shared" si="2"/>
        <v>0</v>
      </c>
      <c r="FF14" s="139">
        <f t="shared" si="2"/>
        <v>1</v>
      </c>
      <c r="FG14" s="139">
        <f t="shared" si="2"/>
        <v>0</v>
      </c>
      <c r="FH14" s="139">
        <f t="shared" si="2"/>
        <v>1</v>
      </c>
      <c r="FI14" s="139">
        <f t="shared" si="2"/>
        <v>1</v>
      </c>
      <c r="FJ14" s="139">
        <f t="shared" si="2"/>
        <v>1</v>
      </c>
      <c r="FK14" s="139">
        <f t="shared" si="2"/>
        <v>1</v>
      </c>
      <c r="FL14" s="139">
        <f t="shared" si="2"/>
        <v>1</v>
      </c>
      <c r="FM14" s="139">
        <f t="shared" si="2"/>
        <v>1</v>
      </c>
      <c r="FN14" s="139">
        <f t="shared" si="2"/>
        <v>1</v>
      </c>
      <c r="FO14" s="139">
        <f t="shared" si="2"/>
        <v>1</v>
      </c>
      <c r="FP14" s="139">
        <f t="shared" si="2"/>
        <v>1</v>
      </c>
      <c r="FQ14" s="139">
        <f t="shared" si="2"/>
        <v>1</v>
      </c>
      <c r="FR14" s="139">
        <f t="shared" si="2"/>
        <v>1</v>
      </c>
      <c r="FS14" s="359">
        <f t="shared" si="2"/>
        <v>8</v>
      </c>
      <c r="FT14" s="139">
        <f t="shared" si="2"/>
        <v>0</v>
      </c>
      <c r="FU14" s="139">
        <f t="shared" si="2"/>
        <v>3</v>
      </c>
      <c r="FV14" s="139">
        <f t="shared" si="2"/>
        <v>0</v>
      </c>
      <c r="FW14" s="139">
        <f t="shared" si="2"/>
        <v>3</v>
      </c>
      <c r="FX14" s="139">
        <f t="shared" si="2"/>
        <v>0</v>
      </c>
      <c r="FY14" s="139">
        <f t="shared" si="2"/>
        <v>3</v>
      </c>
      <c r="FZ14" s="139">
        <f t="shared" si="2"/>
        <v>0</v>
      </c>
      <c r="GA14" s="139">
        <f t="shared" si="2"/>
        <v>3</v>
      </c>
      <c r="GB14" s="139">
        <f t="shared" si="2"/>
        <v>0</v>
      </c>
      <c r="GC14" s="139">
        <f t="shared" si="2"/>
        <v>3</v>
      </c>
      <c r="GD14" s="139">
        <f t="shared" si="2"/>
        <v>0</v>
      </c>
      <c r="GE14" s="139">
        <f t="shared" si="2"/>
        <v>3</v>
      </c>
      <c r="GF14" s="139">
        <f t="shared" si="2"/>
        <v>0</v>
      </c>
      <c r="GG14" s="139">
        <f t="shared" si="2"/>
        <v>3</v>
      </c>
      <c r="GH14" s="139">
        <f t="shared" si="2"/>
        <v>0</v>
      </c>
      <c r="GI14" s="139">
        <f t="shared" si="2"/>
        <v>1</v>
      </c>
      <c r="GJ14" s="139">
        <f t="shared" si="2"/>
        <v>1</v>
      </c>
      <c r="GK14" s="139">
        <f t="shared" si="2"/>
        <v>1</v>
      </c>
      <c r="GL14" s="139">
        <f t="shared" si="2"/>
        <v>2</v>
      </c>
      <c r="GM14" s="139">
        <f t="shared" si="2"/>
        <v>2</v>
      </c>
      <c r="GN14" s="139">
        <f t="shared" si="2"/>
        <v>0</v>
      </c>
      <c r="GO14" s="139">
        <f t="shared" si="2"/>
        <v>0</v>
      </c>
      <c r="GP14" s="139">
        <f t="shared" si="2"/>
        <v>0</v>
      </c>
      <c r="GQ14" s="139">
        <f t="shared" si="2"/>
        <v>0</v>
      </c>
      <c r="GR14" s="139">
        <f t="shared" si="2"/>
        <v>0</v>
      </c>
      <c r="GS14" s="139">
        <f t="shared" si="2"/>
        <v>2</v>
      </c>
      <c r="GT14" s="139">
        <f t="shared" si="2"/>
        <v>1</v>
      </c>
      <c r="GU14" s="139">
        <f t="shared" si="2"/>
        <v>1</v>
      </c>
      <c r="GV14" s="139">
        <f t="shared" si="2"/>
        <v>2</v>
      </c>
      <c r="GW14" s="139">
        <f t="shared" si="2"/>
        <v>1</v>
      </c>
      <c r="GX14" s="139">
        <f t="shared" si="2"/>
        <v>1</v>
      </c>
      <c r="GY14" s="139">
        <f t="shared" si="2"/>
        <v>2</v>
      </c>
      <c r="GZ14" s="139">
        <f t="shared" si="2"/>
        <v>5</v>
      </c>
      <c r="HA14" s="359">
        <f t="shared" si="2"/>
        <v>8</v>
      </c>
      <c r="HB14" s="139">
        <f t="shared" si="2"/>
        <v>1</v>
      </c>
      <c r="HC14" s="139">
        <f t="shared" si="2"/>
        <v>1</v>
      </c>
      <c r="HD14" s="139">
        <f t="shared" si="2"/>
        <v>1</v>
      </c>
      <c r="HE14" s="139">
        <f aca="true" t="shared" si="3" ref="HE14:HN14">COUNTIF(HE4:HE11,"")</f>
        <v>1</v>
      </c>
      <c r="HF14" s="139">
        <f t="shared" si="3"/>
        <v>1</v>
      </c>
      <c r="HG14" s="139">
        <f t="shared" si="3"/>
        <v>1</v>
      </c>
      <c r="HH14" s="359"/>
      <c r="HI14" s="139">
        <f t="shared" si="3"/>
        <v>1</v>
      </c>
      <c r="HJ14" s="139">
        <f t="shared" si="3"/>
        <v>1</v>
      </c>
      <c r="HK14" s="139">
        <f t="shared" si="3"/>
        <v>1</v>
      </c>
      <c r="HL14" s="139">
        <f t="shared" si="3"/>
        <v>1</v>
      </c>
      <c r="HM14" s="139">
        <f t="shared" si="3"/>
        <v>1</v>
      </c>
      <c r="HN14" s="139">
        <f t="shared" si="3"/>
        <v>1</v>
      </c>
      <c r="HP14" s="119"/>
    </row>
    <row r="15" spans="1:224" s="139" customFormat="1" ht="10.5">
      <c r="A15" s="137"/>
      <c r="B15" s="137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48" t="s">
        <v>570</v>
      </c>
      <c r="S15" s="325"/>
      <c r="T15" s="139">
        <f>COUNTIF(T4:T11,"n/a")</f>
        <v>0</v>
      </c>
      <c r="U15" s="139">
        <f aca="true" t="shared" si="4" ref="U15:CF15">COUNTIF(U4:U11,"n/a")</f>
        <v>0</v>
      </c>
      <c r="V15" s="139">
        <f t="shared" si="4"/>
        <v>1</v>
      </c>
      <c r="W15" s="139">
        <f t="shared" si="4"/>
        <v>0</v>
      </c>
      <c r="X15" s="139">
        <f t="shared" si="4"/>
        <v>0</v>
      </c>
      <c r="Y15" s="139">
        <f t="shared" si="4"/>
        <v>0</v>
      </c>
      <c r="Z15" s="139">
        <f t="shared" si="4"/>
        <v>0</v>
      </c>
      <c r="AA15" s="139">
        <f t="shared" si="4"/>
        <v>0</v>
      </c>
      <c r="AB15" s="139">
        <f t="shared" si="4"/>
        <v>2</v>
      </c>
      <c r="AC15" s="139">
        <f t="shared" si="4"/>
        <v>0</v>
      </c>
      <c r="AD15" s="139">
        <f t="shared" si="4"/>
        <v>0</v>
      </c>
      <c r="AE15" s="139">
        <f t="shared" si="4"/>
        <v>0</v>
      </c>
      <c r="AF15" s="139">
        <f t="shared" si="4"/>
        <v>0</v>
      </c>
      <c r="AH15" s="139">
        <f t="shared" si="4"/>
        <v>0</v>
      </c>
      <c r="AI15" s="139">
        <f t="shared" si="4"/>
        <v>0</v>
      </c>
      <c r="AJ15" s="139">
        <f t="shared" si="4"/>
        <v>0</v>
      </c>
      <c r="AK15" s="359"/>
      <c r="AL15" s="139">
        <f t="shared" si="4"/>
        <v>0</v>
      </c>
      <c r="AM15" s="139">
        <f t="shared" si="4"/>
        <v>0</v>
      </c>
      <c r="AN15" s="139">
        <f t="shared" si="4"/>
        <v>0</v>
      </c>
      <c r="AO15" s="139">
        <f t="shared" si="4"/>
        <v>0</v>
      </c>
      <c r="AP15" s="139">
        <f t="shared" si="4"/>
        <v>0</v>
      </c>
      <c r="AQ15" s="139">
        <f t="shared" si="4"/>
        <v>0</v>
      </c>
      <c r="AR15" s="139">
        <f t="shared" si="4"/>
        <v>0</v>
      </c>
      <c r="AS15" s="139">
        <f t="shared" si="4"/>
        <v>0</v>
      </c>
      <c r="AT15" s="139">
        <f t="shared" si="4"/>
        <v>0</v>
      </c>
      <c r="AU15" s="139">
        <f t="shared" si="4"/>
        <v>0</v>
      </c>
      <c r="AV15" s="139">
        <f t="shared" si="4"/>
        <v>0</v>
      </c>
      <c r="AW15" s="139">
        <f t="shared" si="4"/>
        <v>0</v>
      </c>
      <c r="AX15" s="139">
        <f t="shared" si="4"/>
        <v>0</v>
      </c>
      <c r="AY15" s="139">
        <f t="shared" si="4"/>
        <v>0</v>
      </c>
      <c r="AZ15" s="139">
        <f t="shared" si="4"/>
        <v>0</v>
      </c>
      <c r="BA15" s="139">
        <f t="shared" si="4"/>
        <v>0</v>
      </c>
      <c r="BB15" s="139">
        <f t="shared" si="4"/>
        <v>0</v>
      </c>
      <c r="BC15" s="139">
        <f t="shared" si="4"/>
        <v>0</v>
      </c>
      <c r="BD15" s="139">
        <f t="shared" si="4"/>
        <v>0</v>
      </c>
      <c r="BE15" s="139">
        <f t="shared" si="4"/>
        <v>0</v>
      </c>
      <c r="BF15" s="139">
        <f t="shared" si="4"/>
        <v>1</v>
      </c>
      <c r="BG15" s="139">
        <f t="shared" si="4"/>
        <v>0</v>
      </c>
      <c r="BH15" s="139">
        <f t="shared" si="4"/>
        <v>0</v>
      </c>
      <c r="BI15" s="139">
        <f t="shared" si="4"/>
        <v>0</v>
      </c>
      <c r="BJ15" s="139">
        <f t="shared" si="4"/>
        <v>0</v>
      </c>
      <c r="BK15" s="139">
        <f t="shared" si="4"/>
        <v>0</v>
      </c>
      <c r="BL15" s="139">
        <f t="shared" si="4"/>
        <v>0</v>
      </c>
      <c r="BM15" s="139">
        <f t="shared" si="4"/>
        <v>0</v>
      </c>
      <c r="BN15" s="139">
        <f t="shared" si="4"/>
        <v>0</v>
      </c>
      <c r="BO15" s="139">
        <f t="shared" si="4"/>
        <v>0</v>
      </c>
      <c r="BP15" s="139">
        <f t="shared" si="4"/>
        <v>0</v>
      </c>
      <c r="BQ15" s="139">
        <f t="shared" si="4"/>
        <v>0</v>
      </c>
      <c r="BR15" s="139">
        <f t="shared" si="4"/>
        <v>0</v>
      </c>
      <c r="BS15" s="139">
        <f t="shared" si="4"/>
        <v>1</v>
      </c>
      <c r="BT15" s="139">
        <f t="shared" si="4"/>
        <v>0</v>
      </c>
      <c r="BU15" s="139">
        <f t="shared" si="4"/>
        <v>0</v>
      </c>
      <c r="BV15" s="139">
        <f t="shared" si="4"/>
        <v>0</v>
      </c>
      <c r="BW15" s="139">
        <f t="shared" si="4"/>
        <v>0</v>
      </c>
      <c r="BX15" s="139">
        <f t="shared" si="4"/>
        <v>0</v>
      </c>
      <c r="BY15" s="139">
        <f t="shared" si="4"/>
        <v>0</v>
      </c>
      <c r="BZ15" s="139">
        <f t="shared" si="4"/>
        <v>0</v>
      </c>
      <c r="CA15" s="139">
        <f t="shared" si="4"/>
        <v>0</v>
      </c>
      <c r="CB15" s="139">
        <f t="shared" si="4"/>
        <v>0</v>
      </c>
      <c r="CC15" s="139">
        <f t="shared" si="4"/>
        <v>0</v>
      </c>
      <c r="CD15" s="139">
        <f t="shared" si="4"/>
        <v>0</v>
      </c>
      <c r="CE15" s="139">
        <f t="shared" si="4"/>
        <v>2</v>
      </c>
      <c r="CF15" s="139">
        <f t="shared" si="4"/>
        <v>0</v>
      </c>
      <c r="CG15" s="139">
        <f aca="true" t="shared" si="5" ref="CG15:ER15">COUNTIF(CG4:CG11,"n/a")</f>
        <v>0</v>
      </c>
      <c r="CH15" s="139">
        <f t="shared" si="5"/>
        <v>1</v>
      </c>
      <c r="CI15" s="139">
        <f t="shared" si="5"/>
        <v>0</v>
      </c>
      <c r="CJ15" s="139">
        <f t="shared" si="5"/>
        <v>0</v>
      </c>
      <c r="CK15" s="139">
        <f t="shared" si="5"/>
        <v>2</v>
      </c>
      <c r="CL15" s="139">
        <f t="shared" si="5"/>
        <v>0</v>
      </c>
      <c r="CM15" s="139">
        <f t="shared" si="5"/>
        <v>0</v>
      </c>
      <c r="CN15" s="139">
        <f t="shared" si="5"/>
        <v>2</v>
      </c>
      <c r="CO15" s="139">
        <f t="shared" si="5"/>
        <v>0</v>
      </c>
      <c r="CP15" s="139">
        <f t="shared" si="5"/>
        <v>0</v>
      </c>
      <c r="CQ15" s="139">
        <f t="shared" si="5"/>
        <v>1</v>
      </c>
      <c r="CR15" s="139">
        <f t="shared" si="5"/>
        <v>0</v>
      </c>
      <c r="CS15" s="139">
        <f t="shared" si="5"/>
        <v>0</v>
      </c>
      <c r="CT15" s="139">
        <f t="shared" si="5"/>
        <v>2</v>
      </c>
      <c r="CU15" s="139">
        <f t="shared" si="5"/>
        <v>0</v>
      </c>
      <c r="CV15" s="139">
        <f t="shared" si="5"/>
        <v>0</v>
      </c>
      <c r="CW15" s="139">
        <f t="shared" si="5"/>
        <v>2</v>
      </c>
      <c r="CX15" s="139">
        <f t="shared" si="5"/>
        <v>0</v>
      </c>
      <c r="CY15" s="139">
        <f t="shared" si="5"/>
        <v>0</v>
      </c>
      <c r="CZ15" s="139">
        <f t="shared" si="5"/>
        <v>1</v>
      </c>
      <c r="DA15" s="139">
        <f t="shared" si="5"/>
        <v>0</v>
      </c>
      <c r="DB15" s="139">
        <f t="shared" si="5"/>
        <v>0</v>
      </c>
      <c r="DC15" s="139">
        <f t="shared" si="5"/>
        <v>2</v>
      </c>
      <c r="DD15" s="139">
        <f t="shared" si="5"/>
        <v>0</v>
      </c>
      <c r="DE15" s="139">
        <f t="shared" si="5"/>
        <v>0</v>
      </c>
      <c r="DF15" s="139">
        <f t="shared" si="5"/>
        <v>2</v>
      </c>
      <c r="DG15" s="139">
        <f t="shared" si="5"/>
        <v>0</v>
      </c>
      <c r="DH15" s="139">
        <f t="shared" si="5"/>
        <v>0</v>
      </c>
      <c r="DI15" s="139">
        <f t="shared" si="5"/>
        <v>2</v>
      </c>
      <c r="DJ15" s="139">
        <f t="shared" si="5"/>
        <v>0</v>
      </c>
      <c r="DK15" s="139">
        <f t="shared" si="5"/>
        <v>0</v>
      </c>
      <c r="DL15" s="139">
        <f t="shared" si="5"/>
        <v>2</v>
      </c>
      <c r="DM15" s="139">
        <f t="shared" si="5"/>
        <v>0</v>
      </c>
      <c r="DN15" s="139">
        <f t="shared" si="5"/>
        <v>0</v>
      </c>
      <c r="DO15" s="139">
        <f t="shared" si="5"/>
        <v>2</v>
      </c>
      <c r="DP15" s="139">
        <f t="shared" si="5"/>
        <v>0</v>
      </c>
      <c r="DQ15" s="139">
        <f t="shared" si="5"/>
        <v>0</v>
      </c>
      <c r="DR15" s="139">
        <f t="shared" si="5"/>
        <v>1</v>
      </c>
      <c r="DS15" s="139">
        <f t="shared" si="5"/>
        <v>1</v>
      </c>
      <c r="DT15" s="139">
        <f t="shared" si="5"/>
        <v>1</v>
      </c>
      <c r="DU15" s="359">
        <f t="shared" si="5"/>
        <v>0</v>
      </c>
      <c r="DV15" s="139">
        <f t="shared" si="5"/>
        <v>1</v>
      </c>
      <c r="DW15" s="139">
        <f t="shared" si="5"/>
        <v>1</v>
      </c>
      <c r="DX15" s="139">
        <f t="shared" si="5"/>
        <v>1</v>
      </c>
      <c r="DY15" s="139">
        <f t="shared" si="5"/>
        <v>1</v>
      </c>
      <c r="DZ15" s="139">
        <f t="shared" si="5"/>
        <v>1</v>
      </c>
      <c r="EA15" s="139">
        <f t="shared" si="5"/>
        <v>1</v>
      </c>
      <c r="EB15" s="139">
        <f t="shared" si="5"/>
        <v>1</v>
      </c>
      <c r="EC15" s="139">
        <f t="shared" si="5"/>
        <v>0</v>
      </c>
      <c r="ED15" s="359">
        <f t="shared" si="5"/>
        <v>0</v>
      </c>
      <c r="EE15" s="139">
        <f t="shared" si="5"/>
        <v>0</v>
      </c>
      <c r="EF15" s="139">
        <f t="shared" si="5"/>
        <v>2</v>
      </c>
      <c r="EG15" s="139">
        <f t="shared" si="5"/>
        <v>0</v>
      </c>
      <c r="EH15" s="139">
        <f t="shared" si="5"/>
        <v>1</v>
      </c>
      <c r="EI15" s="139">
        <f t="shared" si="5"/>
        <v>0</v>
      </c>
      <c r="EJ15" s="139">
        <f t="shared" si="5"/>
        <v>0</v>
      </c>
      <c r="EK15" s="139">
        <f t="shared" si="5"/>
        <v>1</v>
      </c>
      <c r="EL15" s="359">
        <f t="shared" si="5"/>
        <v>0</v>
      </c>
      <c r="EM15" s="139">
        <f t="shared" si="5"/>
        <v>0</v>
      </c>
      <c r="EN15" s="139">
        <f t="shared" si="5"/>
        <v>1</v>
      </c>
      <c r="EO15" s="139">
        <f t="shared" si="5"/>
        <v>1</v>
      </c>
      <c r="EP15" s="139">
        <f t="shared" si="5"/>
        <v>0</v>
      </c>
      <c r="EQ15" s="139">
        <f t="shared" si="5"/>
        <v>0</v>
      </c>
      <c r="ER15" s="139">
        <f t="shared" si="5"/>
        <v>1</v>
      </c>
      <c r="ES15" s="139">
        <f aca="true" t="shared" si="6" ref="ES15:HD15">COUNTIF(ES4:ES11,"n/a")</f>
        <v>3</v>
      </c>
      <c r="ET15" s="359">
        <f t="shared" si="6"/>
        <v>0</v>
      </c>
      <c r="EU15" s="139">
        <f t="shared" si="6"/>
        <v>0</v>
      </c>
      <c r="EV15" s="139">
        <f t="shared" si="6"/>
        <v>2</v>
      </c>
      <c r="EW15" s="139">
        <f t="shared" si="6"/>
        <v>1</v>
      </c>
      <c r="EX15" s="139">
        <f t="shared" si="6"/>
        <v>1</v>
      </c>
      <c r="EY15" s="139">
        <f t="shared" si="6"/>
        <v>2</v>
      </c>
      <c r="EZ15" s="139">
        <f t="shared" si="6"/>
        <v>2</v>
      </c>
      <c r="FA15" s="359"/>
      <c r="FB15" s="139">
        <f t="shared" si="6"/>
        <v>2</v>
      </c>
      <c r="FC15" s="139">
        <f t="shared" si="6"/>
        <v>2</v>
      </c>
      <c r="FD15" s="139">
        <f t="shared" si="6"/>
        <v>2</v>
      </c>
      <c r="FE15" s="139">
        <f t="shared" si="6"/>
        <v>2</v>
      </c>
      <c r="FF15" s="139">
        <f t="shared" si="6"/>
        <v>2</v>
      </c>
      <c r="FG15" s="139">
        <f t="shared" si="6"/>
        <v>2</v>
      </c>
      <c r="FH15" s="139">
        <f t="shared" si="6"/>
        <v>0</v>
      </c>
      <c r="FI15" s="139">
        <f t="shared" si="6"/>
        <v>1</v>
      </c>
      <c r="FJ15" s="139">
        <f t="shared" si="6"/>
        <v>2</v>
      </c>
      <c r="FK15" s="139">
        <f t="shared" si="6"/>
        <v>2</v>
      </c>
      <c r="FL15" s="139">
        <f t="shared" si="6"/>
        <v>0</v>
      </c>
      <c r="FM15" s="139">
        <f t="shared" si="6"/>
        <v>0</v>
      </c>
      <c r="FN15" s="139">
        <f t="shared" si="6"/>
        <v>0</v>
      </c>
      <c r="FO15" s="139">
        <f t="shared" si="6"/>
        <v>0</v>
      </c>
      <c r="FP15" s="139">
        <f t="shared" si="6"/>
        <v>0</v>
      </c>
      <c r="FQ15" s="139">
        <f t="shared" si="6"/>
        <v>0</v>
      </c>
      <c r="FR15" s="139">
        <f t="shared" si="6"/>
        <v>1</v>
      </c>
      <c r="FS15" s="359">
        <f t="shared" si="6"/>
        <v>0</v>
      </c>
      <c r="FT15" s="139">
        <f t="shared" si="6"/>
        <v>0</v>
      </c>
      <c r="FU15" s="139">
        <f t="shared" si="6"/>
        <v>0</v>
      </c>
      <c r="FV15" s="139">
        <f t="shared" si="6"/>
        <v>0</v>
      </c>
      <c r="FW15" s="139">
        <f t="shared" si="6"/>
        <v>0</v>
      </c>
      <c r="FX15" s="139">
        <f t="shared" si="6"/>
        <v>0</v>
      </c>
      <c r="FY15" s="139">
        <f t="shared" si="6"/>
        <v>0</v>
      </c>
      <c r="FZ15" s="139">
        <f t="shared" si="6"/>
        <v>0</v>
      </c>
      <c r="GA15" s="139">
        <f t="shared" si="6"/>
        <v>0</v>
      </c>
      <c r="GB15" s="139">
        <f t="shared" si="6"/>
        <v>0</v>
      </c>
      <c r="GC15" s="139">
        <f t="shared" si="6"/>
        <v>0</v>
      </c>
      <c r="GD15" s="139">
        <f t="shared" si="6"/>
        <v>0</v>
      </c>
      <c r="GE15" s="139">
        <f t="shared" si="6"/>
        <v>0</v>
      </c>
      <c r="GF15" s="139">
        <f t="shared" si="6"/>
        <v>1</v>
      </c>
      <c r="GG15" s="139">
        <f t="shared" si="6"/>
        <v>0</v>
      </c>
      <c r="GH15" s="139">
        <f t="shared" si="6"/>
        <v>0</v>
      </c>
      <c r="GI15" s="139">
        <f t="shared" si="6"/>
        <v>0</v>
      </c>
      <c r="GJ15" s="139">
        <f t="shared" si="6"/>
        <v>0</v>
      </c>
      <c r="GK15" s="139">
        <f t="shared" si="6"/>
        <v>0</v>
      </c>
      <c r="GL15" s="139">
        <f t="shared" si="6"/>
        <v>0</v>
      </c>
      <c r="GM15" s="139">
        <f t="shared" si="6"/>
        <v>0</v>
      </c>
      <c r="GN15" s="139">
        <f t="shared" si="6"/>
        <v>0</v>
      </c>
      <c r="GO15" s="139">
        <f t="shared" si="6"/>
        <v>0</v>
      </c>
      <c r="GP15" s="139">
        <f t="shared" si="6"/>
        <v>0</v>
      </c>
      <c r="GQ15" s="139">
        <f t="shared" si="6"/>
        <v>0</v>
      </c>
      <c r="GR15" s="139">
        <f t="shared" si="6"/>
        <v>0</v>
      </c>
      <c r="GS15" s="139">
        <f t="shared" si="6"/>
        <v>0</v>
      </c>
      <c r="GT15" s="139">
        <f t="shared" si="6"/>
        <v>0</v>
      </c>
      <c r="GU15" s="139">
        <f t="shared" si="6"/>
        <v>0</v>
      </c>
      <c r="GV15" s="139">
        <f t="shared" si="6"/>
        <v>0</v>
      </c>
      <c r="GW15" s="139">
        <f t="shared" si="6"/>
        <v>0</v>
      </c>
      <c r="GX15" s="139">
        <f t="shared" si="6"/>
        <v>0</v>
      </c>
      <c r="GY15" s="139">
        <f t="shared" si="6"/>
        <v>0</v>
      </c>
      <c r="GZ15" s="139">
        <f t="shared" si="6"/>
        <v>0</v>
      </c>
      <c r="HA15" s="359">
        <f t="shared" si="6"/>
        <v>0</v>
      </c>
      <c r="HB15" s="139">
        <f t="shared" si="6"/>
        <v>0</v>
      </c>
      <c r="HC15" s="139">
        <f t="shared" si="6"/>
        <v>0</v>
      </c>
      <c r="HD15" s="139">
        <f t="shared" si="6"/>
        <v>0</v>
      </c>
      <c r="HE15" s="139">
        <f aca="true" t="shared" si="7" ref="HE15:HN15">COUNTIF(HE4:HE11,"n/a")</f>
        <v>0</v>
      </c>
      <c r="HF15" s="139">
        <f t="shared" si="7"/>
        <v>0</v>
      </c>
      <c r="HG15" s="139">
        <f t="shared" si="7"/>
        <v>0</v>
      </c>
      <c r="HH15" s="359"/>
      <c r="HI15" s="139">
        <f t="shared" si="7"/>
        <v>2</v>
      </c>
      <c r="HJ15" s="139">
        <f t="shared" si="7"/>
        <v>0</v>
      </c>
      <c r="HK15" s="139">
        <f t="shared" si="7"/>
        <v>1</v>
      </c>
      <c r="HL15" s="139">
        <f t="shared" si="7"/>
        <v>3</v>
      </c>
      <c r="HM15" s="139">
        <f t="shared" si="7"/>
        <v>1</v>
      </c>
      <c r="HN15" s="139">
        <f t="shared" si="7"/>
        <v>0</v>
      </c>
      <c r="HP15" s="119"/>
    </row>
    <row r="16" spans="1:224" s="139" customFormat="1" ht="10.5">
      <c r="A16" s="137"/>
      <c r="B16" s="137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48" t="s">
        <v>571</v>
      </c>
      <c r="S16" s="325"/>
      <c r="T16" s="139">
        <f>COUNTIF(T4:T11,"IND")</f>
        <v>0</v>
      </c>
      <c r="U16" s="139">
        <f aca="true" t="shared" si="8" ref="U16:CF16">COUNTIF(U4:U11,"IND")</f>
        <v>0</v>
      </c>
      <c r="V16" s="139">
        <f t="shared" si="8"/>
        <v>0</v>
      </c>
      <c r="W16" s="139">
        <f t="shared" si="8"/>
        <v>0</v>
      </c>
      <c r="X16" s="139">
        <f t="shared" si="8"/>
        <v>0</v>
      </c>
      <c r="Y16" s="139">
        <f t="shared" si="8"/>
        <v>0</v>
      </c>
      <c r="Z16" s="139">
        <f t="shared" si="8"/>
        <v>0</v>
      </c>
      <c r="AA16" s="139">
        <f t="shared" si="8"/>
        <v>0</v>
      </c>
      <c r="AB16" s="139">
        <f t="shared" si="8"/>
        <v>0</v>
      </c>
      <c r="AC16" s="139">
        <f t="shared" si="8"/>
        <v>0</v>
      </c>
      <c r="AD16" s="139">
        <f t="shared" si="8"/>
        <v>0</v>
      </c>
      <c r="AE16" s="139">
        <f t="shared" si="8"/>
        <v>0</v>
      </c>
      <c r="AF16" s="139">
        <f t="shared" si="8"/>
        <v>0</v>
      </c>
      <c r="AH16" s="139">
        <f t="shared" si="8"/>
        <v>0</v>
      </c>
      <c r="AI16" s="139">
        <f t="shared" si="8"/>
        <v>0</v>
      </c>
      <c r="AJ16" s="139">
        <f t="shared" si="8"/>
        <v>0</v>
      </c>
      <c r="AK16" s="359"/>
      <c r="AL16" s="139">
        <f t="shared" si="8"/>
        <v>0</v>
      </c>
      <c r="AM16" s="139">
        <f t="shared" si="8"/>
        <v>0</v>
      </c>
      <c r="AN16" s="139">
        <f t="shared" si="8"/>
        <v>0</v>
      </c>
      <c r="AO16" s="139">
        <f t="shared" si="8"/>
        <v>0</v>
      </c>
      <c r="AP16" s="139">
        <f t="shared" si="8"/>
        <v>0</v>
      </c>
      <c r="AQ16" s="139">
        <f t="shared" si="8"/>
        <v>4</v>
      </c>
      <c r="AR16" s="139">
        <f t="shared" si="8"/>
        <v>0</v>
      </c>
      <c r="AS16" s="139">
        <f t="shared" si="8"/>
        <v>0</v>
      </c>
      <c r="AT16" s="139">
        <f t="shared" si="8"/>
        <v>0</v>
      </c>
      <c r="AU16" s="139">
        <f t="shared" si="8"/>
        <v>0</v>
      </c>
      <c r="AV16" s="139">
        <f t="shared" si="8"/>
        <v>0</v>
      </c>
      <c r="AW16" s="139">
        <f t="shared" si="8"/>
        <v>0</v>
      </c>
      <c r="AX16" s="139">
        <f t="shared" si="8"/>
        <v>1</v>
      </c>
      <c r="AY16" s="139">
        <f t="shared" si="8"/>
        <v>0</v>
      </c>
      <c r="AZ16" s="139">
        <f t="shared" si="8"/>
        <v>0</v>
      </c>
      <c r="BA16" s="139">
        <f t="shared" si="8"/>
        <v>2</v>
      </c>
      <c r="BB16" s="139">
        <f t="shared" si="8"/>
        <v>0</v>
      </c>
      <c r="BC16" s="139">
        <f t="shared" si="8"/>
        <v>1</v>
      </c>
      <c r="BD16" s="139">
        <f t="shared" si="8"/>
        <v>0</v>
      </c>
      <c r="BE16" s="139">
        <f t="shared" si="8"/>
        <v>0</v>
      </c>
      <c r="BF16" s="139">
        <f t="shared" si="8"/>
        <v>0</v>
      </c>
      <c r="BG16" s="139">
        <f t="shared" si="8"/>
        <v>0</v>
      </c>
      <c r="BH16" s="139">
        <f t="shared" si="8"/>
        <v>0</v>
      </c>
      <c r="BI16" s="139">
        <f t="shared" si="8"/>
        <v>0</v>
      </c>
      <c r="BJ16" s="139">
        <f t="shared" si="8"/>
        <v>0</v>
      </c>
      <c r="BK16" s="139">
        <f t="shared" si="8"/>
        <v>0</v>
      </c>
      <c r="BL16" s="139">
        <f t="shared" si="8"/>
        <v>0</v>
      </c>
      <c r="BM16" s="139">
        <f t="shared" si="8"/>
        <v>0</v>
      </c>
      <c r="BN16" s="139">
        <f t="shared" si="8"/>
        <v>0</v>
      </c>
      <c r="BO16" s="139">
        <f t="shared" si="8"/>
        <v>0</v>
      </c>
      <c r="BP16" s="139">
        <f t="shared" si="8"/>
        <v>0</v>
      </c>
      <c r="BQ16" s="139">
        <f t="shared" si="8"/>
        <v>0</v>
      </c>
      <c r="BR16" s="139">
        <f t="shared" si="8"/>
        <v>0</v>
      </c>
      <c r="BS16" s="139">
        <f t="shared" si="8"/>
        <v>0</v>
      </c>
      <c r="BT16" s="139">
        <f t="shared" si="8"/>
        <v>0</v>
      </c>
      <c r="BU16" s="139">
        <f t="shared" si="8"/>
        <v>0</v>
      </c>
      <c r="BV16" s="139">
        <f t="shared" si="8"/>
        <v>0</v>
      </c>
      <c r="BW16" s="139">
        <f t="shared" si="8"/>
        <v>4</v>
      </c>
      <c r="BX16" s="139">
        <f t="shared" si="8"/>
        <v>0</v>
      </c>
      <c r="BY16" s="139">
        <f t="shared" si="8"/>
        <v>1</v>
      </c>
      <c r="BZ16" s="139">
        <f t="shared" si="8"/>
        <v>0</v>
      </c>
      <c r="CA16" s="139">
        <f t="shared" si="8"/>
        <v>4</v>
      </c>
      <c r="CB16" s="139">
        <f t="shared" si="8"/>
        <v>0</v>
      </c>
      <c r="CC16" s="139">
        <f t="shared" si="8"/>
        <v>0</v>
      </c>
      <c r="CD16" s="139">
        <f t="shared" si="8"/>
        <v>0</v>
      </c>
      <c r="CE16" s="139">
        <f t="shared" si="8"/>
        <v>0</v>
      </c>
      <c r="CF16" s="139">
        <f t="shared" si="8"/>
        <v>0</v>
      </c>
      <c r="CG16" s="139">
        <f aca="true" t="shared" si="9" ref="CG16:ER16">COUNTIF(CG4:CG11,"IND")</f>
        <v>0</v>
      </c>
      <c r="CH16" s="139">
        <f t="shared" si="9"/>
        <v>0</v>
      </c>
      <c r="CI16" s="139">
        <f t="shared" si="9"/>
        <v>0</v>
      </c>
      <c r="CJ16" s="139">
        <f t="shared" si="9"/>
        <v>0</v>
      </c>
      <c r="CK16" s="139">
        <f t="shared" si="9"/>
        <v>0</v>
      </c>
      <c r="CL16" s="139">
        <f t="shared" si="9"/>
        <v>0</v>
      </c>
      <c r="CM16" s="139">
        <f t="shared" si="9"/>
        <v>0</v>
      </c>
      <c r="CN16" s="139">
        <f t="shared" si="9"/>
        <v>0</v>
      </c>
      <c r="CO16" s="139">
        <f t="shared" si="9"/>
        <v>0</v>
      </c>
      <c r="CP16" s="139">
        <f t="shared" si="9"/>
        <v>0</v>
      </c>
      <c r="CQ16" s="139">
        <f t="shared" si="9"/>
        <v>1</v>
      </c>
      <c r="CR16" s="139">
        <f t="shared" si="9"/>
        <v>0</v>
      </c>
      <c r="CS16" s="139">
        <f t="shared" si="9"/>
        <v>0</v>
      </c>
      <c r="CT16" s="139">
        <f t="shared" si="9"/>
        <v>0</v>
      </c>
      <c r="CU16" s="139">
        <f t="shared" si="9"/>
        <v>0</v>
      </c>
      <c r="CV16" s="139">
        <f t="shared" si="9"/>
        <v>0</v>
      </c>
      <c r="CW16" s="139">
        <f t="shared" si="9"/>
        <v>0</v>
      </c>
      <c r="CX16" s="139">
        <f t="shared" si="9"/>
        <v>0</v>
      </c>
      <c r="CY16" s="139">
        <f t="shared" si="9"/>
        <v>0</v>
      </c>
      <c r="CZ16" s="139">
        <f t="shared" si="9"/>
        <v>0</v>
      </c>
      <c r="DA16" s="139">
        <f t="shared" si="9"/>
        <v>0</v>
      </c>
      <c r="DB16" s="139">
        <f t="shared" si="9"/>
        <v>0</v>
      </c>
      <c r="DC16" s="139">
        <f t="shared" si="9"/>
        <v>0</v>
      </c>
      <c r="DD16" s="139">
        <f t="shared" si="9"/>
        <v>0</v>
      </c>
      <c r="DE16" s="139">
        <f t="shared" si="9"/>
        <v>0</v>
      </c>
      <c r="DF16" s="139">
        <f t="shared" si="9"/>
        <v>0</v>
      </c>
      <c r="DG16" s="139">
        <f t="shared" si="9"/>
        <v>0</v>
      </c>
      <c r="DH16" s="139">
        <f t="shared" si="9"/>
        <v>0</v>
      </c>
      <c r="DI16" s="139">
        <f t="shared" si="9"/>
        <v>3</v>
      </c>
      <c r="DJ16" s="139">
        <f t="shared" si="9"/>
        <v>0</v>
      </c>
      <c r="DK16" s="139">
        <f t="shared" si="9"/>
        <v>0</v>
      </c>
      <c r="DL16" s="139">
        <f t="shared" si="9"/>
        <v>0</v>
      </c>
      <c r="DM16" s="139">
        <f t="shared" si="9"/>
        <v>0</v>
      </c>
      <c r="DN16" s="139">
        <f t="shared" si="9"/>
        <v>0</v>
      </c>
      <c r="DO16" s="139">
        <f t="shared" si="9"/>
        <v>0</v>
      </c>
      <c r="DP16" s="139">
        <f t="shared" si="9"/>
        <v>0</v>
      </c>
      <c r="DQ16" s="139">
        <f t="shared" si="9"/>
        <v>0</v>
      </c>
      <c r="DR16" s="139">
        <f t="shared" si="9"/>
        <v>2</v>
      </c>
      <c r="DS16" s="139">
        <f t="shared" si="9"/>
        <v>1</v>
      </c>
      <c r="DT16" s="139">
        <f t="shared" si="9"/>
        <v>1</v>
      </c>
      <c r="DU16" s="359">
        <f t="shared" si="9"/>
        <v>0</v>
      </c>
      <c r="DV16" s="139">
        <f t="shared" si="9"/>
        <v>0</v>
      </c>
      <c r="DW16" s="139">
        <f t="shared" si="9"/>
        <v>0</v>
      </c>
      <c r="DX16" s="139">
        <f t="shared" si="9"/>
        <v>0</v>
      </c>
      <c r="DY16" s="139">
        <f t="shared" si="9"/>
        <v>0</v>
      </c>
      <c r="DZ16" s="139">
        <f t="shared" si="9"/>
        <v>0</v>
      </c>
      <c r="EA16" s="139">
        <f t="shared" si="9"/>
        <v>0</v>
      </c>
      <c r="EB16" s="139">
        <f t="shared" si="9"/>
        <v>0</v>
      </c>
      <c r="EC16" s="139">
        <f t="shared" si="9"/>
        <v>0</v>
      </c>
      <c r="ED16" s="359">
        <f t="shared" si="9"/>
        <v>0</v>
      </c>
      <c r="EE16" s="139">
        <f t="shared" si="9"/>
        <v>0</v>
      </c>
      <c r="EF16" s="139">
        <f t="shared" si="9"/>
        <v>1</v>
      </c>
      <c r="EG16" s="139">
        <f t="shared" si="9"/>
        <v>0</v>
      </c>
      <c r="EH16" s="139">
        <f t="shared" si="9"/>
        <v>1</v>
      </c>
      <c r="EI16" s="139">
        <f t="shared" si="9"/>
        <v>0</v>
      </c>
      <c r="EJ16" s="139">
        <f t="shared" si="9"/>
        <v>1</v>
      </c>
      <c r="EK16" s="139">
        <f t="shared" si="9"/>
        <v>1</v>
      </c>
      <c r="EL16" s="359">
        <f t="shared" si="9"/>
        <v>0</v>
      </c>
      <c r="EM16" s="139">
        <f t="shared" si="9"/>
        <v>0</v>
      </c>
      <c r="EN16" s="139">
        <f t="shared" si="9"/>
        <v>1</v>
      </c>
      <c r="EO16" s="139">
        <f t="shared" si="9"/>
        <v>0</v>
      </c>
      <c r="EP16" s="139">
        <f t="shared" si="9"/>
        <v>4</v>
      </c>
      <c r="EQ16" s="139">
        <f t="shared" si="9"/>
        <v>4</v>
      </c>
      <c r="ER16" s="139">
        <f t="shared" si="9"/>
        <v>3</v>
      </c>
      <c r="ES16" s="139">
        <f aca="true" t="shared" si="10" ref="ES16:HD16">COUNTIF(ES4:ES11,"IND")</f>
        <v>1</v>
      </c>
      <c r="ET16" s="359">
        <f t="shared" si="10"/>
        <v>0</v>
      </c>
      <c r="EU16" s="139">
        <f t="shared" si="10"/>
        <v>2</v>
      </c>
      <c r="EV16" s="139">
        <f t="shared" si="10"/>
        <v>0</v>
      </c>
      <c r="EW16" s="139">
        <f t="shared" si="10"/>
        <v>1</v>
      </c>
      <c r="EX16" s="139">
        <f t="shared" si="10"/>
        <v>1</v>
      </c>
      <c r="EY16" s="139">
        <f t="shared" si="10"/>
        <v>0</v>
      </c>
      <c r="EZ16" s="139">
        <f t="shared" si="10"/>
        <v>0</v>
      </c>
      <c r="FA16" s="359"/>
      <c r="FB16" s="139">
        <f t="shared" si="10"/>
        <v>0</v>
      </c>
      <c r="FC16" s="139">
        <f t="shared" si="10"/>
        <v>0</v>
      </c>
      <c r="FD16" s="139">
        <f t="shared" si="10"/>
        <v>0</v>
      </c>
      <c r="FE16" s="139">
        <f t="shared" si="10"/>
        <v>0</v>
      </c>
      <c r="FF16" s="139">
        <f t="shared" si="10"/>
        <v>0</v>
      </c>
      <c r="FG16" s="139">
        <f t="shared" si="10"/>
        <v>0</v>
      </c>
      <c r="FH16" s="139">
        <f t="shared" si="10"/>
        <v>2</v>
      </c>
      <c r="FI16" s="139">
        <f t="shared" si="10"/>
        <v>1</v>
      </c>
      <c r="FJ16" s="139">
        <f t="shared" si="10"/>
        <v>0</v>
      </c>
      <c r="FK16" s="139">
        <f t="shared" si="10"/>
        <v>0</v>
      </c>
      <c r="FL16" s="139">
        <f t="shared" si="10"/>
        <v>5</v>
      </c>
      <c r="FM16" s="139">
        <f t="shared" si="10"/>
        <v>7</v>
      </c>
      <c r="FN16" s="139">
        <f t="shared" si="10"/>
        <v>7</v>
      </c>
      <c r="FO16" s="139">
        <f t="shared" si="10"/>
        <v>7</v>
      </c>
      <c r="FP16" s="139">
        <f t="shared" si="10"/>
        <v>7</v>
      </c>
      <c r="FQ16" s="139">
        <f t="shared" si="10"/>
        <v>4</v>
      </c>
      <c r="FR16" s="139">
        <f t="shared" si="10"/>
        <v>5</v>
      </c>
      <c r="FS16" s="359">
        <f t="shared" si="10"/>
        <v>0</v>
      </c>
      <c r="FT16" s="139">
        <f t="shared" si="10"/>
        <v>0</v>
      </c>
      <c r="FU16" s="139">
        <f t="shared" si="10"/>
        <v>0</v>
      </c>
      <c r="FV16" s="139">
        <f t="shared" si="10"/>
        <v>0</v>
      </c>
      <c r="FW16" s="139">
        <f t="shared" si="10"/>
        <v>0</v>
      </c>
      <c r="FX16" s="139">
        <f t="shared" si="10"/>
        <v>0</v>
      </c>
      <c r="FY16" s="139">
        <f t="shared" si="10"/>
        <v>0</v>
      </c>
      <c r="FZ16" s="139">
        <f t="shared" si="10"/>
        <v>0</v>
      </c>
      <c r="GA16" s="139">
        <f t="shared" si="10"/>
        <v>0</v>
      </c>
      <c r="GB16" s="139">
        <f t="shared" si="10"/>
        <v>0</v>
      </c>
      <c r="GC16" s="139">
        <f t="shared" si="10"/>
        <v>0</v>
      </c>
      <c r="GD16" s="139">
        <f t="shared" si="10"/>
        <v>0</v>
      </c>
      <c r="GE16" s="139">
        <f t="shared" si="10"/>
        <v>0</v>
      </c>
      <c r="GF16" s="139">
        <f t="shared" si="10"/>
        <v>0</v>
      </c>
      <c r="GG16" s="139">
        <f t="shared" si="10"/>
        <v>0</v>
      </c>
      <c r="GH16" s="139">
        <f t="shared" si="10"/>
        <v>0</v>
      </c>
      <c r="GI16" s="139">
        <f t="shared" si="10"/>
        <v>0</v>
      </c>
      <c r="GJ16" s="139">
        <f t="shared" si="10"/>
        <v>0</v>
      </c>
      <c r="GK16" s="139">
        <f t="shared" si="10"/>
        <v>0</v>
      </c>
      <c r="GL16" s="139">
        <f t="shared" si="10"/>
        <v>0</v>
      </c>
      <c r="GM16" s="139">
        <f t="shared" si="10"/>
        <v>0</v>
      </c>
      <c r="GN16" s="139">
        <f t="shared" si="10"/>
        <v>0</v>
      </c>
      <c r="GO16" s="139">
        <f t="shared" si="10"/>
        <v>0</v>
      </c>
      <c r="GP16" s="139">
        <f t="shared" si="10"/>
        <v>0</v>
      </c>
      <c r="GQ16" s="139">
        <f t="shared" si="10"/>
        <v>0</v>
      </c>
      <c r="GR16" s="139">
        <f t="shared" si="10"/>
        <v>0</v>
      </c>
      <c r="GS16" s="139">
        <f t="shared" si="10"/>
        <v>0</v>
      </c>
      <c r="GT16" s="139">
        <f t="shared" si="10"/>
        <v>0</v>
      </c>
      <c r="GU16" s="139">
        <f t="shared" si="10"/>
        <v>0</v>
      </c>
      <c r="GV16" s="139">
        <f t="shared" si="10"/>
        <v>0</v>
      </c>
      <c r="GW16" s="139">
        <f t="shared" si="10"/>
        <v>0</v>
      </c>
      <c r="GX16" s="139">
        <f t="shared" si="10"/>
        <v>0</v>
      </c>
      <c r="GY16" s="139">
        <f t="shared" si="10"/>
        <v>0</v>
      </c>
      <c r="GZ16" s="139">
        <f t="shared" si="10"/>
        <v>0</v>
      </c>
      <c r="HA16" s="359">
        <f t="shared" si="10"/>
        <v>0</v>
      </c>
      <c r="HB16" s="139">
        <f t="shared" si="10"/>
        <v>5</v>
      </c>
      <c r="HC16" s="139">
        <f t="shared" si="10"/>
        <v>4</v>
      </c>
      <c r="HD16" s="139">
        <f t="shared" si="10"/>
        <v>2</v>
      </c>
      <c r="HE16" s="139">
        <f aca="true" t="shared" si="11" ref="HE16:HN16">COUNTIF(HE4:HE11,"IND")</f>
        <v>5</v>
      </c>
      <c r="HF16" s="139">
        <f t="shared" si="11"/>
        <v>4</v>
      </c>
      <c r="HG16" s="139">
        <f t="shared" si="11"/>
        <v>5</v>
      </c>
      <c r="HH16" s="359"/>
      <c r="HI16" s="139">
        <f t="shared" si="11"/>
        <v>1</v>
      </c>
      <c r="HJ16" s="139">
        <f t="shared" si="11"/>
        <v>6</v>
      </c>
      <c r="HK16" s="139">
        <f t="shared" si="11"/>
        <v>2</v>
      </c>
      <c r="HL16" s="139">
        <f t="shared" si="11"/>
        <v>3</v>
      </c>
      <c r="HM16" s="139">
        <f t="shared" si="11"/>
        <v>3</v>
      </c>
      <c r="HN16" s="139">
        <f t="shared" si="11"/>
        <v>3</v>
      </c>
      <c r="HP16" s="119"/>
    </row>
    <row r="17" spans="1:19" s="115" customFormat="1" ht="10.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</row>
    <row r="18" spans="1:19" s="115" customFormat="1" ht="10.5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</row>
    <row r="19" spans="1:19" s="115" customFormat="1" ht="10.5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</row>
    <row r="20" spans="1:19" s="115" customFormat="1" ht="10.5">
      <c r="A20" s="307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</row>
    <row r="21" spans="1:19" s="115" customFormat="1" ht="10.5">
      <c r="A21" s="307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</row>
    <row r="22" spans="1:39" s="140" customFormat="1" ht="10.5">
      <c r="A22" s="11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AM22" s="115"/>
    </row>
    <row r="23" spans="1:39" ht="10.5">
      <c r="A23" s="111"/>
      <c r="AM23" s="115"/>
    </row>
    <row r="24" spans="1:39" ht="10.5">
      <c r="A24" s="111"/>
      <c r="AM24" s="115"/>
    </row>
    <row r="25" spans="1:39" ht="10.5">
      <c r="A25" s="111"/>
      <c r="AM25" s="115"/>
    </row>
    <row r="26" spans="1:39" ht="10.5">
      <c r="A26" s="111"/>
      <c r="AM26" s="115"/>
    </row>
    <row r="27" spans="1:39" ht="10.5">
      <c r="A27" s="111"/>
      <c r="AM27" s="115"/>
    </row>
    <row r="28" spans="1:39" ht="10.5">
      <c r="A28" s="111"/>
      <c r="AM28" s="115"/>
    </row>
    <row r="29" ht="10.5">
      <c r="A29" s="111"/>
    </row>
    <row r="30" ht="10.5">
      <c r="A30" s="111"/>
    </row>
    <row r="31" ht="10.5">
      <c r="A31" s="307"/>
    </row>
    <row r="32" ht="10.5">
      <c r="A32" s="307"/>
    </row>
    <row r="33" ht="10.5">
      <c r="A33" s="307"/>
    </row>
    <row r="34" ht="10.5">
      <c r="A34" s="307"/>
    </row>
    <row r="35" ht="10.5">
      <c r="A35" s="307"/>
    </row>
  </sheetData>
  <sheetProtection selectLockedCells="1" selectUnlockedCells="1"/>
  <hyperlinks>
    <hyperlink ref="O4" r:id="rId1" display="bcunc@uncoma.edu.ar"/>
    <hyperlink ref="P4" r:id="rId2" display="http://biblioteca.uncoma.edu.ar"/>
    <hyperlink ref="O5" r:id="rId3" display="biblio@fca.uncu.edu.ar"/>
    <hyperlink ref="P5" r:id="rId4" display="www.fca.uncu.edu.ar"/>
    <hyperlink ref="O6" r:id="rId5" display="biblio@unlpam.edu.ar"/>
    <hyperlink ref="P6" r:id="rId6" display="www.biblioteca.unlpam.edu.ar"/>
    <hyperlink ref="P7" r:id="rId7" display="www.biblioteca.unlpam.edu.ar"/>
    <hyperlink ref="O8" r:id="rId8" display="bibagro@uns.edu.ar"/>
    <hyperlink ref="P8" r:id="rId9" display="http://www.criba.edu.ar/bibagro"/>
    <hyperlink ref="O9" r:id="rId10" display="croca@fra.utn.edu.ar"/>
    <hyperlink ref="P9" r:id="rId11" display="www.fra.utn.edu.ar"/>
    <hyperlink ref="O10" r:id="rId12" display="biblioteca@frcu.utn.edu.ar"/>
    <hyperlink ref="P10" r:id="rId13" display="www.frcu.utn.edu.ar"/>
    <hyperlink ref="O11" r:id="rId14" display="biblioteca@frsf.utn.edu.ar"/>
    <hyperlink ref="P11" r:id="rId15" display="www.frsf.utn.edu.ar/bibliotec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5"/>
  <sheetViews>
    <sheetView tabSelected="1" workbookViewId="0" topLeftCell="A1">
      <selection activeCell="D32" sqref="D32"/>
    </sheetView>
  </sheetViews>
  <sheetFormatPr defaultColWidth="11.421875" defaultRowHeight="12.75"/>
  <cols>
    <col min="1" max="1" width="17.00390625" style="100" customWidth="1"/>
    <col min="2" max="40" width="11.7109375" style="100" customWidth="1"/>
    <col min="41" max="62" width="15.7109375" style="100" customWidth="1"/>
    <col min="63" max="16384" width="11.57421875" style="100" customWidth="1"/>
  </cols>
  <sheetData>
    <row r="1" s="356" customFormat="1" ht="10.5">
      <c r="A1" s="355" t="s">
        <v>628</v>
      </c>
    </row>
    <row r="2" s="395" customFormat="1" ht="10.5">
      <c r="A2" s="394"/>
    </row>
    <row r="3" spans="1:5" ht="10.5">
      <c r="A3" s="313" t="s">
        <v>337</v>
      </c>
      <c r="B3" s="313" t="s">
        <v>440</v>
      </c>
      <c r="C3" s="313" t="s">
        <v>441</v>
      </c>
      <c r="D3" s="313" t="s">
        <v>442</v>
      </c>
      <c r="E3" s="313" t="s">
        <v>443</v>
      </c>
    </row>
    <row r="4" spans="1:5" ht="10.5">
      <c r="A4" s="314" t="s">
        <v>478</v>
      </c>
      <c r="B4" s="314" t="s">
        <v>479</v>
      </c>
      <c r="C4" s="315" t="s">
        <v>480</v>
      </c>
      <c r="D4" s="314" t="s">
        <v>477</v>
      </c>
      <c r="E4" s="314" t="s">
        <v>470</v>
      </c>
    </row>
    <row r="5" spans="1:5" ht="10.5">
      <c r="A5" s="314" t="s">
        <v>474</v>
      </c>
      <c r="B5" s="314" t="s">
        <v>475</v>
      </c>
      <c r="C5" s="315" t="s">
        <v>476</v>
      </c>
      <c r="D5" s="314" t="s">
        <v>477</v>
      </c>
      <c r="E5" s="314" t="s">
        <v>470</v>
      </c>
    </row>
    <row r="6" spans="1:5" ht="10.5">
      <c r="A6" s="314" t="s">
        <v>456</v>
      </c>
      <c r="B6" s="314" t="s">
        <v>457</v>
      </c>
      <c r="C6" s="315" t="s">
        <v>458</v>
      </c>
      <c r="D6" s="314" t="s">
        <v>447</v>
      </c>
      <c r="E6" s="314" t="s">
        <v>455</v>
      </c>
    </row>
    <row r="7" spans="1:5" ht="10.5">
      <c r="A7" s="314" t="s">
        <v>452</v>
      </c>
      <c r="B7" s="314" t="s">
        <v>453</v>
      </c>
      <c r="C7" s="314" t="s">
        <v>454</v>
      </c>
      <c r="D7" s="314" t="s">
        <v>447</v>
      </c>
      <c r="E7" s="314" t="s">
        <v>455</v>
      </c>
    </row>
    <row r="8" spans="1:5" ht="10.5">
      <c r="A8" s="314" t="s">
        <v>467</v>
      </c>
      <c r="B8" s="316" t="s">
        <v>468</v>
      </c>
      <c r="C8" s="315" t="s">
        <v>469</v>
      </c>
      <c r="D8" s="315" t="s">
        <v>447</v>
      </c>
      <c r="E8" s="315" t="s">
        <v>463</v>
      </c>
    </row>
    <row r="9" spans="1:5" ht="10.5">
      <c r="A9" s="314" t="s">
        <v>464</v>
      </c>
      <c r="B9" s="314" t="s">
        <v>465</v>
      </c>
      <c r="C9" s="315" t="s">
        <v>466</v>
      </c>
      <c r="D9" s="314" t="s">
        <v>447</v>
      </c>
      <c r="E9" s="314" t="s">
        <v>463</v>
      </c>
    </row>
    <row r="10" spans="1:5" ht="10.5">
      <c r="A10" s="314" t="s">
        <v>449</v>
      </c>
      <c r="B10" s="314" t="s">
        <v>450</v>
      </c>
      <c r="C10" s="315" t="s">
        <v>451</v>
      </c>
      <c r="D10" s="314" t="s">
        <v>447</v>
      </c>
      <c r="E10" s="314" t="s">
        <v>448</v>
      </c>
    </row>
    <row r="11" spans="1:5" ht="10.5">
      <c r="A11" s="314" t="s">
        <v>444</v>
      </c>
      <c r="B11" s="316" t="s">
        <v>445</v>
      </c>
      <c r="C11" s="315" t="s">
        <v>446</v>
      </c>
      <c r="D11" s="315" t="s">
        <v>447</v>
      </c>
      <c r="E11" s="315" t="s">
        <v>448</v>
      </c>
    </row>
    <row r="12" spans="1:5" ht="10.5">
      <c r="A12" s="314" t="s">
        <v>481</v>
      </c>
      <c r="B12" s="316" t="s">
        <v>482</v>
      </c>
      <c r="C12" s="315" t="s">
        <v>483</v>
      </c>
      <c r="D12" s="315" t="s">
        <v>484</v>
      </c>
      <c r="E12" s="315" t="s">
        <v>485</v>
      </c>
    </row>
    <row r="13" spans="1:5" ht="10.5">
      <c r="A13" s="314" t="s">
        <v>486</v>
      </c>
      <c r="B13" s="316" t="s">
        <v>487</v>
      </c>
      <c r="C13" s="314" t="s">
        <v>488</v>
      </c>
      <c r="D13" s="314" t="s">
        <v>484</v>
      </c>
      <c r="E13" s="314" t="s">
        <v>485</v>
      </c>
    </row>
    <row r="14" spans="1:5" ht="10.5">
      <c r="A14" s="314" t="s">
        <v>471</v>
      </c>
      <c r="B14" s="314" t="s">
        <v>472</v>
      </c>
      <c r="C14" s="315" t="s">
        <v>473</v>
      </c>
      <c r="D14" s="315" t="s">
        <v>462</v>
      </c>
      <c r="E14" s="315" t="s">
        <v>470</v>
      </c>
    </row>
    <row r="15" spans="1:5" s="322" customFormat="1" ht="11.25" customHeight="1">
      <c r="A15" s="320" t="s">
        <v>459</v>
      </c>
      <c r="B15" s="314" t="s">
        <v>460</v>
      </c>
      <c r="C15" s="321" t="s">
        <v>461</v>
      </c>
      <c r="D15" s="321" t="s">
        <v>462</v>
      </c>
      <c r="E15" s="321" t="s">
        <v>463</v>
      </c>
    </row>
    <row r="16" spans="1:5" ht="10.5">
      <c r="A16" s="317"/>
      <c r="B16" s="323"/>
      <c r="C16" s="308"/>
      <c r="D16" s="308"/>
      <c r="E16" s="308"/>
    </row>
    <row r="18" ht="10.5">
      <c r="A18" s="309" t="s">
        <v>606</v>
      </c>
    </row>
    <row r="20" spans="1:19" s="142" customFormat="1" ht="31.5">
      <c r="A20" s="336" t="s">
        <v>490</v>
      </c>
      <c r="B20" s="328" t="s">
        <v>614</v>
      </c>
      <c r="C20" s="330" t="s">
        <v>607</v>
      </c>
      <c r="D20" s="328" t="s">
        <v>494</v>
      </c>
      <c r="E20" s="330" t="s">
        <v>615</v>
      </c>
      <c r="F20" s="342" t="s">
        <v>495</v>
      </c>
      <c r="G20" s="330" t="s">
        <v>491</v>
      </c>
      <c r="H20" s="342" t="s">
        <v>43</v>
      </c>
      <c r="I20" s="330" t="s">
        <v>492</v>
      </c>
      <c r="J20" s="328" t="s">
        <v>493</v>
      </c>
      <c r="K20" s="336" t="s">
        <v>617</v>
      </c>
      <c r="L20" s="328" t="s">
        <v>618</v>
      </c>
      <c r="M20" s="328" t="s">
        <v>496</v>
      </c>
      <c r="N20" s="332"/>
      <c r="O20" s="332"/>
      <c r="P20" s="332"/>
      <c r="Q20" s="332"/>
      <c r="R20" s="332"/>
      <c r="S20" s="332"/>
    </row>
    <row r="21" spans="1:19" s="388" customFormat="1" ht="10.5">
      <c r="A21" s="385" t="s">
        <v>321</v>
      </c>
      <c r="B21" s="329">
        <v>1303</v>
      </c>
      <c r="C21" s="121">
        <v>4800</v>
      </c>
      <c r="D21" s="329" t="s">
        <v>337</v>
      </c>
      <c r="E21" s="121" t="s">
        <v>337</v>
      </c>
      <c r="F21" s="333">
        <v>32000</v>
      </c>
      <c r="G21" s="121">
        <v>2240</v>
      </c>
      <c r="H21" s="333">
        <v>206</v>
      </c>
      <c r="I21" s="121">
        <v>12</v>
      </c>
      <c r="J21" s="329">
        <v>27</v>
      </c>
      <c r="K21" s="121">
        <v>70000</v>
      </c>
      <c r="L21" s="329">
        <v>70000</v>
      </c>
      <c r="M21" s="329">
        <v>44935</v>
      </c>
      <c r="N21" s="386"/>
      <c r="O21" s="387"/>
      <c r="P21" s="387"/>
      <c r="Q21" s="121"/>
      <c r="R21" s="386"/>
      <c r="S21" s="386"/>
    </row>
    <row r="22" spans="1:19" s="388" customFormat="1" ht="10.5">
      <c r="A22" s="385" t="s">
        <v>339</v>
      </c>
      <c r="B22" s="329">
        <v>1634</v>
      </c>
      <c r="C22" s="121">
        <v>2024</v>
      </c>
      <c r="D22" s="329">
        <v>485569</v>
      </c>
      <c r="E22" s="121">
        <v>35906</v>
      </c>
      <c r="F22" s="333">
        <v>526505</v>
      </c>
      <c r="G22" s="121">
        <v>1135</v>
      </c>
      <c r="H22" s="333">
        <v>115</v>
      </c>
      <c r="I22" s="121">
        <v>2</v>
      </c>
      <c r="J22" s="329">
        <v>10</v>
      </c>
      <c r="K22" s="121">
        <v>22780</v>
      </c>
      <c r="L22" s="329">
        <v>22780</v>
      </c>
      <c r="M22" s="329">
        <v>12132</v>
      </c>
      <c r="N22" s="386"/>
      <c r="O22" s="387"/>
      <c r="P22" s="387"/>
      <c r="Q22" s="121"/>
      <c r="R22" s="386"/>
      <c r="S22" s="386"/>
    </row>
    <row r="23" spans="1:19" s="388" customFormat="1" ht="10.5">
      <c r="A23" s="385" t="s">
        <v>354</v>
      </c>
      <c r="B23" s="329">
        <v>2514</v>
      </c>
      <c r="C23" s="121">
        <v>2736</v>
      </c>
      <c r="D23" s="329">
        <v>992125.75</v>
      </c>
      <c r="E23" s="121">
        <v>173000</v>
      </c>
      <c r="F23" s="333">
        <v>1165125.75</v>
      </c>
      <c r="G23" s="121">
        <v>800</v>
      </c>
      <c r="H23" s="333">
        <v>62</v>
      </c>
      <c r="I23" s="121">
        <v>9</v>
      </c>
      <c r="J23" s="329">
        <v>19</v>
      </c>
      <c r="K23" s="121">
        <v>48303</v>
      </c>
      <c r="L23" s="329">
        <v>49911</v>
      </c>
      <c r="M23" s="329">
        <v>36072</v>
      </c>
      <c r="N23" s="386"/>
      <c r="O23" s="387"/>
      <c r="P23" s="387"/>
      <c r="Q23" s="121"/>
      <c r="R23" s="386"/>
      <c r="S23" s="386"/>
    </row>
    <row r="24" spans="1:19" s="388" customFormat="1" ht="10.5">
      <c r="A24" s="385" t="s">
        <v>369</v>
      </c>
      <c r="B24" s="329">
        <v>1132</v>
      </c>
      <c r="C24" s="121">
        <v>1238</v>
      </c>
      <c r="D24" s="329">
        <v>341217.61</v>
      </c>
      <c r="E24" s="121" t="s">
        <v>337</v>
      </c>
      <c r="F24" s="334">
        <v>341657.89</v>
      </c>
      <c r="G24" s="121">
        <v>115</v>
      </c>
      <c r="H24" s="334">
        <v>16</v>
      </c>
      <c r="I24" s="121">
        <v>2</v>
      </c>
      <c r="J24" s="329">
        <v>5</v>
      </c>
      <c r="K24" s="121">
        <v>8862</v>
      </c>
      <c r="L24" s="329">
        <v>9879</v>
      </c>
      <c r="M24" s="329">
        <v>8000</v>
      </c>
      <c r="N24" s="386"/>
      <c r="O24" s="387"/>
      <c r="P24" s="387"/>
      <c r="Q24" s="121"/>
      <c r="R24" s="386"/>
      <c r="S24" s="386"/>
    </row>
    <row r="25" spans="1:19" s="388" customFormat="1" ht="10.5">
      <c r="A25" s="385" t="s">
        <v>383</v>
      </c>
      <c r="B25" s="329">
        <v>622</v>
      </c>
      <c r="C25" s="121">
        <v>764</v>
      </c>
      <c r="D25" s="329" t="s">
        <v>337</v>
      </c>
      <c r="E25" s="121">
        <v>15505.22</v>
      </c>
      <c r="F25" s="334">
        <v>15505.22</v>
      </c>
      <c r="G25" s="121">
        <v>380</v>
      </c>
      <c r="H25" s="334">
        <v>22</v>
      </c>
      <c r="I25" s="121">
        <v>3</v>
      </c>
      <c r="J25" s="329">
        <v>3</v>
      </c>
      <c r="K25" s="121">
        <v>8782</v>
      </c>
      <c r="L25" s="329">
        <v>9344</v>
      </c>
      <c r="M25" s="329">
        <v>5942</v>
      </c>
      <c r="N25" s="386"/>
      <c r="O25" s="387"/>
      <c r="P25" s="387"/>
      <c r="Q25" s="121"/>
      <c r="R25" s="386"/>
      <c r="S25" s="386"/>
    </row>
    <row r="26" spans="1:19" s="388" customFormat="1" ht="10.5">
      <c r="A26" s="385" t="s">
        <v>397</v>
      </c>
      <c r="B26" s="329">
        <v>1680</v>
      </c>
      <c r="C26" s="121">
        <v>1690</v>
      </c>
      <c r="D26" s="329">
        <v>126197</v>
      </c>
      <c r="E26" s="121" t="s">
        <v>337</v>
      </c>
      <c r="F26" s="333">
        <v>141377</v>
      </c>
      <c r="G26" s="121">
        <v>183.2</v>
      </c>
      <c r="H26" s="333">
        <v>68</v>
      </c>
      <c r="I26" s="121">
        <v>1</v>
      </c>
      <c r="J26" s="329">
        <v>5</v>
      </c>
      <c r="K26" s="121">
        <v>11052</v>
      </c>
      <c r="L26" s="329">
        <v>11052</v>
      </c>
      <c r="M26" s="329">
        <v>9887</v>
      </c>
      <c r="N26" s="386"/>
      <c r="O26" s="387"/>
      <c r="P26" s="387"/>
      <c r="Q26" s="121"/>
      <c r="R26" s="386"/>
      <c r="S26" s="386"/>
    </row>
    <row r="27" spans="1:19" s="388" customFormat="1" ht="10.5">
      <c r="A27" s="385" t="s">
        <v>411</v>
      </c>
      <c r="B27" s="329">
        <v>1376</v>
      </c>
      <c r="C27" s="121">
        <v>1599</v>
      </c>
      <c r="D27" s="329">
        <v>139098.85</v>
      </c>
      <c r="E27" s="121" t="s">
        <v>337</v>
      </c>
      <c r="F27" s="333">
        <v>2357648.38</v>
      </c>
      <c r="G27" s="121">
        <v>180</v>
      </c>
      <c r="H27" s="333">
        <v>70</v>
      </c>
      <c r="I27" s="121">
        <v>3</v>
      </c>
      <c r="J27" s="329">
        <v>10</v>
      </c>
      <c r="K27" s="121">
        <v>10701</v>
      </c>
      <c r="L27" s="329">
        <v>14367</v>
      </c>
      <c r="M27" s="329">
        <v>38267</v>
      </c>
      <c r="N27" s="386"/>
      <c r="O27" s="387"/>
      <c r="P27" s="387"/>
      <c r="Q27" s="121"/>
      <c r="R27" s="386"/>
      <c r="S27" s="386"/>
    </row>
    <row r="28" spans="1:19" s="388" customFormat="1" ht="10.5">
      <c r="A28" s="385" t="s">
        <v>425</v>
      </c>
      <c r="B28" s="329">
        <v>2354</v>
      </c>
      <c r="C28" s="121">
        <v>2575</v>
      </c>
      <c r="D28" s="329"/>
      <c r="E28" s="121"/>
      <c r="F28" s="329"/>
      <c r="G28" s="121">
        <v>400</v>
      </c>
      <c r="H28" s="333">
        <v>122</v>
      </c>
      <c r="I28" s="121">
        <v>4</v>
      </c>
      <c r="J28" s="329">
        <v>5</v>
      </c>
      <c r="K28" s="121">
        <v>12012</v>
      </c>
      <c r="L28" s="329">
        <v>16296</v>
      </c>
      <c r="M28" s="329">
        <v>12750</v>
      </c>
      <c r="N28" s="386"/>
      <c r="O28" s="387"/>
      <c r="P28" s="387"/>
      <c r="Q28" s="121"/>
      <c r="R28" s="386"/>
      <c r="S28" s="386"/>
    </row>
    <row r="29" spans="1:19" s="390" customFormat="1" ht="10.5">
      <c r="A29" s="346" t="s">
        <v>437</v>
      </c>
      <c r="B29" s="337">
        <f>SUM(B21:B28)</f>
        <v>12615</v>
      </c>
      <c r="C29" s="339">
        <f aca="true" t="shared" si="0" ref="C29:J29">SUM(C21:C28)</f>
        <v>17426</v>
      </c>
      <c r="D29" s="337">
        <f t="shared" si="0"/>
        <v>2084208.21</v>
      </c>
      <c r="E29" s="339">
        <f t="shared" si="0"/>
        <v>224411.22</v>
      </c>
      <c r="F29" s="337">
        <f t="shared" si="0"/>
        <v>4579819.24</v>
      </c>
      <c r="G29" s="339">
        <f t="shared" si="0"/>
        <v>5433.2</v>
      </c>
      <c r="H29" s="337">
        <f t="shared" si="0"/>
        <v>681</v>
      </c>
      <c r="I29" s="339">
        <f t="shared" si="0"/>
        <v>36</v>
      </c>
      <c r="J29" s="337">
        <f t="shared" si="0"/>
        <v>84</v>
      </c>
      <c r="K29" s="346">
        <f>SUM(K21:K28)</f>
        <v>192492</v>
      </c>
      <c r="L29" s="337">
        <f>SUM(L21:L28)</f>
        <v>203629</v>
      </c>
      <c r="M29" s="337">
        <f>SUM(M21:M28)</f>
        <v>167985</v>
      </c>
      <c r="N29" s="389"/>
      <c r="O29" s="389"/>
      <c r="P29" s="389"/>
      <c r="Q29" s="389"/>
      <c r="R29" s="389"/>
      <c r="S29" s="389"/>
    </row>
    <row r="30" spans="1:19" s="390" customFormat="1" ht="10.5">
      <c r="A30" s="347" t="s">
        <v>438</v>
      </c>
      <c r="B30" s="340">
        <f>AVERAGE(B21:B28)</f>
        <v>1576.875</v>
      </c>
      <c r="C30" s="341">
        <f aca="true" t="shared" si="1" ref="C30:J30">AVERAGE(C21:C28)</f>
        <v>2178.25</v>
      </c>
      <c r="D30" s="340">
        <f t="shared" si="1"/>
        <v>416841.642</v>
      </c>
      <c r="E30" s="341">
        <f t="shared" si="1"/>
        <v>74803.74</v>
      </c>
      <c r="F30" s="340">
        <f t="shared" si="1"/>
        <v>654259.8914285714</v>
      </c>
      <c r="G30" s="341">
        <f t="shared" si="1"/>
        <v>679.15</v>
      </c>
      <c r="H30" s="340">
        <f t="shared" si="1"/>
        <v>85.125</v>
      </c>
      <c r="I30" s="341">
        <f t="shared" si="1"/>
        <v>4.5</v>
      </c>
      <c r="J30" s="340">
        <f t="shared" si="1"/>
        <v>10.5</v>
      </c>
      <c r="K30" s="347">
        <f>AVERAGE(K21:K28)</f>
        <v>24061.5</v>
      </c>
      <c r="L30" s="340">
        <f>AVERAGE(L21:L28)</f>
        <v>25453.625</v>
      </c>
      <c r="M30" s="340">
        <f>AVERAGE(M21:M28)</f>
        <v>20998.125</v>
      </c>
      <c r="N30" s="389"/>
      <c r="O30" s="389"/>
      <c r="P30" s="389"/>
      <c r="Q30" s="389"/>
      <c r="R30" s="389"/>
      <c r="S30" s="389"/>
    </row>
    <row r="31" spans="12:19" ht="10.5">
      <c r="L31" s="307"/>
      <c r="M31" s="307"/>
      <c r="N31" s="307"/>
      <c r="O31" s="307"/>
      <c r="P31" s="307"/>
      <c r="Q31" s="307"/>
      <c r="R31" s="307"/>
      <c r="S31" s="307"/>
    </row>
    <row r="33" ht="10.5">
      <c r="A33" s="309" t="s">
        <v>622</v>
      </c>
    </row>
    <row r="35" spans="1:256" ht="36.75" customHeight="1">
      <c r="A35" s="348" t="s">
        <v>490</v>
      </c>
      <c r="B35" s="335" t="s">
        <v>609</v>
      </c>
      <c r="C35" s="351" t="s">
        <v>610</v>
      </c>
      <c r="D35" s="335" t="s">
        <v>611</v>
      </c>
      <c r="E35" s="351" t="s">
        <v>452</v>
      </c>
      <c r="F35" s="335" t="s">
        <v>616</v>
      </c>
      <c r="G35" s="351" t="s">
        <v>464</v>
      </c>
      <c r="H35" s="335" t="s">
        <v>608</v>
      </c>
      <c r="I35" s="351" t="s">
        <v>612</v>
      </c>
      <c r="J35" s="335" t="s">
        <v>613</v>
      </c>
      <c r="K35" s="351" t="s">
        <v>486</v>
      </c>
      <c r="L35" s="335" t="s">
        <v>471</v>
      </c>
      <c r="M35" s="349" t="s">
        <v>459</v>
      </c>
      <c r="O35" s="307"/>
      <c r="P35" s="332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19"/>
      <c r="BF35" s="319"/>
      <c r="BG35" s="319"/>
      <c r="BH35" s="319"/>
      <c r="BI35" s="319"/>
      <c r="BJ35" s="319"/>
      <c r="BK35" s="319"/>
      <c r="BL35" s="319"/>
      <c r="BM35" s="319"/>
      <c r="BN35" s="319"/>
      <c r="BO35" s="319"/>
      <c r="BP35" s="319"/>
      <c r="BQ35" s="319"/>
      <c r="BR35" s="319"/>
      <c r="BS35" s="319"/>
      <c r="BT35" s="319"/>
      <c r="BU35" s="319"/>
      <c r="BV35" s="319"/>
      <c r="BW35" s="319"/>
      <c r="BX35" s="319"/>
      <c r="BY35" s="319"/>
      <c r="BZ35" s="319"/>
      <c r="CA35" s="319"/>
      <c r="CB35" s="319"/>
      <c r="CC35" s="319"/>
      <c r="CD35" s="319"/>
      <c r="CE35" s="319"/>
      <c r="CF35" s="319"/>
      <c r="CG35" s="319"/>
      <c r="CH35" s="319"/>
      <c r="CI35" s="319"/>
      <c r="CJ35" s="319"/>
      <c r="CK35" s="319"/>
      <c r="CL35" s="319"/>
      <c r="CM35" s="319"/>
      <c r="CN35" s="319"/>
      <c r="CO35" s="319"/>
      <c r="CP35" s="319"/>
      <c r="CQ35" s="319"/>
      <c r="CR35" s="319"/>
      <c r="CS35" s="319"/>
      <c r="CT35" s="319"/>
      <c r="CU35" s="319"/>
      <c r="CV35" s="319"/>
      <c r="CW35" s="319"/>
      <c r="CX35" s="319"/>
      <c r="CY35" s="319"/>
      <c r="CZ35" s="319"/>
      <c r="DA35" s="319"/>
      <c r="DB35" s="319"/>
      <c r="DC35" s="319"/>
      <c r="DD35" s="319"/>
      <c r="DE35" s="319"/>
      <c r="DF35" s="319"/>
      <c r="DG35" s="319"/>
      <c r="DH35" s="319"/>
      <c r="DI35" s="319"/>
      <c r="DJ35" s="319"/>
      <c r="DK35" s="319"/>
      <c r="DL35" s="319"/>
      <c r="DM35" s="319"/>
      <c r="DN35" s="319"/>
      <c r="DO35" s="319"/>
      <c r="DP35" s="319"/>
      <c r="DQ35" s="319"/>
      <c r="DR35" s="319"/>
      <c r="DS35" s="319"/>
      <c r="DT35" s="319"/>
      <c r="DU35" s="319"/>
      <c r="DV35" s="319"/>
      <c r="DW35" s="319"/>
      <c r="DX35" s="319"/>
      <c r="DY35" s="319"/>
      <c r="DZ35" s="319"/>
      <c r="EA35" s="319"/>
      <c r="EB35" s="319"/>
      <c r="EC35" s="319"/>
      <c r="ED35" s="319"/>
      <c r="EE35" s="319"/>
      <c r="EF35" s="319"/>
      <c r="EG35" s="319"/>
      <c r="EH35" s="319"/>
      <c r="EI35" s="319"/>
      <c r="EJ35" s="319"/>
      <c r="EK35" s="319"/>
      <c r="EL35" s="319"/>
      <c r="EM35" s="319"/>
      <c r="EN35" s="319"/>
      <c r="EO35" s="319"/>
      <c r="EP35" s="319"/>
      <c r="EQ35" s="319"/>
      <c r="ER35" s="319"/>
      <c r="ES35" s="319"/>
      <c r="ET35" s="319"/>
      <c r="EU35" s="319"/>
      <c r="EV35" s="319"/>
      <c r="EW35" s="319"/>
      <c r="EX35" s="319"/>
      <c r="EY35" s="319"/>
      <c r="EZ35" s="319"/>
      <c r="FA35" s="319"/>
      <c r="FB35" s="319"/>
      <c r="FC35" s="319"/>
      <c r="FD35" s="319"/>
      <c r="FE35" s="319"/>
      <c r="FF35" s="319"/>
      <c r="FG35" s="319"/>
      <c r="FH35" s="319"/>
      <c r="FI35" s="319"/>
      <c r="FJ35" s="319"/>
      <c r="FK35" s="319"/>
      <c r="FL35" s="319"/>
      <c r="FM35" s="319"/>
      <c r="FN35" s="319"/>
      <c r="FO35" s="319"/>
      <c r="FP35" s="319"/>
      <c r="FQ35" s="319"/>
      <c r="FR35" s="319"/>
      <c r="FS35" s="319"/>
      <c r="FT35" s="319"/>
      <c r="FU35" s="319"/>
      <c r="FV35" s="319"/>
      <c r="FW35" s="319"/>
      <c r="FX35" s="319"/>
      <c r="FY35" s="319"/>
      <c r="FZ35" s="319"/>
      <c r="GA35" s="319"/>
      <c r="GB35" s="319"/>
      <c r="GC35" s="319"/>
      <c r="GD35" s="319"/>
      <c r="GE35" s="319"/>
      <c r="GF35" s="319"/>
      <c r="GG35" s="319"/>
      <c r="GH35" s="319"/>
      <c r="GI35" s="319"/>
      <c r="GJ35" s="319"/>
      <c r="GK35" s="319"/>
      <c r="GL35" s="319"/>
      <c r="GM35" s="319"/>
      <c r="GN35" s="319"/>
      <c r="GO35" s="319"/>
      <c r="GP35" s="319"/>
      <c r="GQ35" s="319"/>
      <c r="GR35" s="319"/>
      <c r="GS35" s="319"/>
      <c r="GT35" s="319"/>
      <c r="GU35" s="319"/>
      <c r="GV35" s="319"/>
      <c r="GW35" s="319"/>
      <c r="GX35" s="319"/>
      <c r="GY35" s="319"/>
      <c r="GZ35" s="319"/>
      <c r="HA35" s="319"/>
      <c r="HB35" s="319"/>
      <c r="HC35" s="319"/>
      <c r="HD35" s="319"/>
      <c r="HE35" s="319"/>
      <c r="HF35" s="319"/>
      <c r="HG35" s="319"/>
      <c r="HH35" s="319"/>
      <c r="HI35" s="319"/>
      <c r="HJ35" s="319"/>
      <c r="HK35" s="319"/>
      <c r="HL35" s="319"/>
      <c r="HM35" s="319"/>
      <c r="HN35" s="319"/>
      <c r="HO35" s="319"/>
      <c r="HP35" s="319"/>
      <c r="HQ35" s="319"/>
      <c r="HR35" s="319"/>
      <c r="HS35" s="319"/>
      <c r="HT35" s="319"/>
      <c r="HU35" s="319"/>
      <c r="HV35" s="319"/>
      <c r="HW35" s="319"/>
      <c r="HX35" s="319"/>
      <c r="HY35" s="319"/>
      <c r="HZ35" s="319"/>
      <c r="IA35" s="319"/>
      <c r="IB35" s="319"/>
      <c r="IC35" s="319"/>
      <c r="ID35" s="319"/>
      <c r="IE35" s="319"/>
      <c r="IF35" s="319"/>
      <c r="IG35" s="319"/>
      <c r="IH35" s="319"/>
      <c r="II35" s="319"/>
      <c r="IJ35" s="319"/>
      <c r="IK35" s="319"/>
      <c r="IL35" s="319"/>
      <c r="IM35" s="319"/>
      <c r="IN35" s="319"/>
      <c r="IO35" s="319"/>
      <c r="IP35" s="319"/>
      <c r="IQ35" s="319"/>
      <c r="IR35" s="319"/>
      <c r="IS35" s="319"/>
      <c r="IT35" s="319"/>
      <c r="IU35" s="319"/>
      <c r="IV35" s="319"/>
    </row>
    <row r="36" spans="1:13" ht="10.5">
      <c r="A36" s="324" t="s">
        <v>321</v>
      </c>
      <c r="B36" s="331">
        <f>F21/C21</f>
        <v>6.666666666666667</v>
      </c>
      <c r="C36" s="326"/>
      <c r="D36" s="331">
        <f>G21/C21</f>
        <v>0.4666666666666667</v>
      </c>
      <c r="E36" s="326">
        <f>B21/H21</f>
        <v>6.325242718446602</v>
      </c>
      <c r="F36" s="331">
        <f>C21/J21</f>
        <v>177.77777777777777</v>
      </c>
      <c r="G36" s="326">
        <f>J21/I21</f>
        <v>2.25</v>
      </c>
      <c r="H36" s="331">
        <f>K21/C21</f>
        <v>14.583333333333334</v>
      </c>
      <c r="I36" s="117">
        <v>0.8</v>
      </c>
      <c r="J36" s="331">
        <f aca="true" t="shared" si="2" ref="J36:J43">M21/C21</f>
        <v>9.361458333333333</v>
      </c>
      <c r="K36" s="326">
        <f aca="true" t="shared" si="3" ref="K36:K43">M21/L21</f>
        <v>0.6419285714285714</v>
      </c>
      <c r="L36" s="331">
        <f aca="true" t="shared" si="4" ref="L36:L42">F21/M21</f>
        <v>0.7121397574273951</v>
      </c>
      <c r="M36" s="327">
        <f aca="true" t="shared" si="5" ref="M36:M43">M21/J21</f>
        <v>1664.2592592592594</v>
      </c>
    </row>
    <row r="37" spans="1:13" ht="10.5">
      <c r="A37" s="324" t="s">
        <v>339</v>
      </c>
      <c r="B37" s="331">
        <f aca="true" t="shared" si="6" ref="B37:B42">F22/C22</f>
        <v>260.13092885375494</v>
      </c>
      <c r="C37" s="326">
        <f>E22/C22</f>
        <v>17.740118577075098</v>
      </c>
      <c r="D37" s="331">
        <f aca="true" t="shared" si="7" ref="D37:D43">G22/C22</f>
        <v>0.5607707509881423</v>
      </c>
      <c r="E37" s="326">
        <f aca="true" t="shared" si="8" ref="E37:E43">B22/H22</f>
        <v>14.208695652173914</v>
      </c>
      <c r="F37" s="331">
        <f aca="true" t="shared" si="9" ref="F37:F43">C22/J22</f>
        <v>202.4</v>
      </c>
      <c r="G37" s="326">
        <f aca="true" t="shared" si="10" ref="G37:G43">J22/I22</f>
        <v>5</v>
      </c>
      <c r="H37" s="331">
        <f aca="true" t="shared" si="11" ref="H37:H43">K22/C22</f>
        <v>11.254940711462451</v>
      </c>
      <c r="I37" s="117">
        <v>1</v>
      </c>
      <c r="J37" s="331">
        <f t="shared" si="2"/>
        <v>5.9940711462450595</v>
      </c>
      <c r="K37" s="326">
        <f t="shared" si="3"/>
        <v>0.5325724319578578</v>
      </c>
      <c r="L37" s="331">
        <f t="shared" si="4"/>
        <v>43.3980382459611</v>
      </c>
      <c r="M37" s="327">
        <f t="shared" si="5"/>
        <v>1213.2</v>
      </c>
    </row>
    <row r="38" spans="1:13" ht="10.5">
      <c r="A38" s="324" t="s">
        <v>354</v>
      </c>
      <c r="B38" s="331">
        <f t="shared" si="6"/>
        <v>425.8500548245614</v>
      </c>
      <c r="C38" s="326">
        <f>E23/C23</f>
        <v>63.23099415204678</v>
      </c>
      <c r="D38" s="331">
        <f t="shared" si="7"/>
        <v>0.29239766081871343</v>
      </c>
      <c r="E38" s="326">
        <f t="shared" si="8"/>
        <v>40.54838709677419</v>
      </c>
      <c r="F38" s="331">
        <f t="shared" si="9"/>
        <v>144</v>
      </c>
      <c r="G38" s="326">
        <f t="shared" si="10"/>
        <v>2.111111111111111</v>
      </c>
      <c r="H38" s="331">
        <f t="shared" si="11"/>
        <v>17.654605263157894</v>
      </c>
      <c r="I38" s="117">
        <v>0.95</v>
      </c>
      <c r="J38" s="331">
        <f t="shared" si="2"/>
        <v>13.18421052631579</v>
      </c>
      <c r="K38" s="326">
        <f t="shared" si="3"/>
        <v>0.722726453086494</v>
      </c>
      <c r="L38" s="331">
        <f t="shared" si="4"/>
        <v>32.300004158349964</v>
      </c>
      <c r="M38" s="327">
        <f t="shared" si="5"/>
        <v>1898.5263157894738</v>
      </c>
    </row>
    <row r="39" spans="1:13" ht="10.5">
      <c r="A39" s="324" t="s">
        <v>369</v>
      </c>
      <c r="B39" s="331">
        <f t="shared" si="6"/>
        <v>275.97567851373185</v>
      </c>
      <c r="C39" s="326"/>
      <c r="D39" s="331">
        <f t="shared" si="7"/>
        <v>0.09289176090468497</v>
      </c>
      <c r="E39" s="326">
        <f t="shared" si="8"/>
        <v>70.75</v>
      </c>
      <c r="F39" s="331">
        <f t="shared" si="9"/>
        <v>247.6</v>
      </c>
      <c r="G39" s="326">
        <f t="shared" si="10"/>
        <v>2.5</v>
      </c>
      <c r="H39" s="331">
        <f t="shared" si="11"/>
        <v>7.158319870759289</v>
      </c>
      <c r="I39" s="117">
        <v>1</v>
      </c>
      <c r="J39" s="331">
        <f t="shared" si="2"/>
        <v>6.462035541195476</v>
      </c>
      <c r="K39" s="326">
        <f t="shared" si="3"/>
        <v>0.8097985626075513</v>
      </c>
      <c r="L39" s="331">
        <f t="shared" si="4"/>
        <v>42.70723625</v>
      </c>
      <c r="M39" s="327">
        <f t="shared" si="5"/>
        <v>1600</v>
      </c>
    </row>
    <row r="40" spans="1:13" ht="10.5">
      <c r="A40" s="324" t="s">
        <v>383</v>
      </c>
      <c r="B40" s="331">
        <f t="shared" si="6"/>
        <v>20.29479057591623</v>
      </c>
      <c r="C40" s="326">
        <f>E25/C25</f>
        <v>20.29479057591623</v>
      </c>
      <c r="D40" s="331">
        <f t="shared" si="7"/>
        <v>0.4973821989528796</v>
      </c>
      <c r="E40" s="326">
        <f t="shared" si="8"/>
        <v>28.272727272727273</v>
      </c>
      <c r="F40" s="331">
        <f t="shared" si="9"/>
        <v>254.66666666666666</v>
      </c>
      <c r="G40" s="326">
        <f t="shared" si="10"/>
        <v>1</v>
      </c>
      <c r="H40" s="331">
        <f t="shared" si="11"/>
        <v>11.49476439790576</v>
      </c>
      <c r="I40" s="117">
        <v>1</v>
      </c>
      <c r="J40" s="331">
        <f t="shared" si="2"/>
        <v>7.777486910994765</v>
      </c>
      <c r="K40" s="326">
        <f t="shared" si="3"/>
        <v>0.635916095890411</v>
      </c>
      <c r="L40" s="331">
        <f t="shared" si="4"/>
        <v>2.6094278020868393</v>
      </c>
      <c r="M40" s="327">
        <f t="shared" si="5"/>
        <v>1980.6666666666667</v>
      </c>
    </row>
    <row r="41" spans="1:13" ht="10.5">
      <c r="A41" s="324" t="s">
        <v>397</v>
      </c>
      <c r="B41" s="331">
        <f t="shared" si="6"/>
        <v>83.65502958579881</v>
      </c>
      <c r="C41" s="326"/>
      <c r="D41" s="331">
        <f t="shared" si="7"/>
        <v>0.10840236686390532</v>
      </c>
      <c r="E41" s="326">
        <f t="shared" si="8"/>
        <v>24.705882352941178</v>
      </c>
      <c r="F41" s="331">
        <f t="shared" si="9"/>
        <v>338</v>
      </c>
      <c r="G41" s="326">
        <f t="shared" si="10"/>
        <v>5</v>
      </c>
      <c r="H41" s="331">
        <f t="shared" si="11"/>
        <v>6.5396449704142015</v>
      </c>
      <c r="I41" s="117">
        <v>1</v>
      </c>
      <c r="J41" s="331">
        <f t="shared" si="2"/>
        <v>5.850295857988166</v>
      </c>
      <c r="K41" s="326">
        <f t="shared" si="3"/>
        <v>0.8945892146217879</v>
      </c>
      <c r="L41" s="331">
        <f t="shared" si="4"/>
        <v>14.299281885303934</v>
      </c>
      <c r="M41" s="327">
        <f t="shared" si="5"/>
        <v>1977.4</v>
      </c>
    </row>
    <row r="42" spans="1:13" ht="10.5">
      <c r="A42" s="324" t="s">
        <v>411</v>
      </c>
      <c r="B42" s="331">
        <f t="shared" si="6"/>
        <v>1474.4517698561601</v>
      </c>
      <c r="C42" s="326"/>
      <c r="D42" s="331">
        <f t="shared" si="7"/>
        <v>0.1125703564727955</v>
      </c>
      <c r="E42" s="326">
        <f t="shared" si="8"/>
        <v>19.65714285714286</v>
      </c>
      <c r="F42" s="331">
        <f t="shared" si="9"/>
        <v>159.9</v>
      </c>
      <c r="G42" s="326">
        <f t="shared" si="10"/>
        <v>3.3333333333333335</v>
      </c>
      <c r="H42" s="331">
        <f t="shared" si="11"/>
        <v>6.6923076923076925</v>
      </c>
      <c r="I42" s="117">
        <v>1</v>
      </c>
      <c r="J42" s="331">
        <f t="shared" si="2"/>
        <v>23.931832395247028</v>
      </c>
      <c r="K42" s="326">
        <f t="shared" si="3"/>
        <v>2.6635344887589616</v>
      </c>
      <c r="L42" s="331">
        <f t="shared" si="4"/>
        <v>61.61048370658792</v>
      </c>
      <c r="M42" s="327">
        <f t="shared" si="5"/>
        <v>3826.7</v>
      </c>
    </row>
    <row r="43" spans="1:13" ht="10.5">
      <c r="A43" s="324" t="s">
        <v>425</v>
      </c>
      <c r="B43" s="331"/>
      <c r="C43" s="326"/>
      <c r="D43" s="331">
        <f t="shared" si="7"/>
        <v>0.1553398058252427</v>
      </c>
      <c r="E43" s="326">
        <f t="shared" si="8"/>
        <v>19.295081967213115</v>
      </c>
      <c r="F43" s="331">
        <f t="shared" si="9"/>
        <v>515</v>
      </c>
      <c r="G43" s="326">
        <f t="shared" si="10"/>
        <v>1.25</v>
      </c>
      <c r="H43" s="331">
        <f t="shared" si="11"/>
        <v>4.664854368932039</v>
      </c>
      <c r="I43" s="117">
        <v>1</v>
      </c>
      <c r="J43" s="331">
        <f t="shared" si="2"/>
        <v>4.951456310679611</v>
      </c>
      <c r="K43" s="326">
        <f t="shared" si="3"/>
        <v>0.78240058910162</v>
      </c>
      <c r="L43" s="331"/>
      <c r="M43" s="327">
        <f t="shared" si="5"/>
        <v>2550</v>
      </c>
    </row>
    <row r="44" spans="1:13" s="345" customFormat="1" ht="10.5">
      <c r="A44" s="312" t="s">
        <v>438</v>
      </c>
      <c r="B44" s="343">
        <f>AVERAGE(B36:B43)</f>
        <v>363.8607026966557</v>
      </c>
      <c r="C44" s="344">
        <f aca="true" t="shared" si="12" ref="C44:H44">AVERAGE(C36:C43)</f>
        <v>33.75530110167937</v>
      </c>
      <c r="D44" s="343">
        <f t="shared" si="12"/>
        <v>0.28580269593662877</v>
      </c>
      <c r="E44" s="352">
        <f t="shared" si="12"/>
        <v>27.97039498967739</v>
      </c>
      <c r="F44" s="343">
        <f t="shared" si="12"/>
        <v>254.91805555555558</v>
      </c>
      <c r="G44" s="352">
        <f t="shared" si="12"/>
        <v>2.8055555555555554</v>
      </c>
      <c r="H44" s="343">
        <f t="shared" si="12"/>
        <v>10.005346326034083</v>
      </c>
      <c r="I44" s="318">
        <f>AVERAGE(I36:I43)</f>
        <v>0.96875</v>
      </c>
      <c r="J44" s="343">
        <f>AVERAGE(J36:J43)</f>
        <v>9.689105877749904</v>
      </c>
      <c r="K44" s="352">
        <f>AVERAGE(K36:K43)</f>
        <v>0.9604333009316569</v>
      </c>
      <c r="L44" s="343">
        <f>AVERAGE(L36:L43)</f>
        <v>28.23380168653102</v>
      </c>
      <c r="M44" s="350">
        <f>AVERAGE(M36:M43)</f>
        <v>2088.844030214425</v>
      </c>
    </row>
    <row r="45" spans="1:14" ht="10.5">
      <c r="A45" s="111"/>
      <c r="N45" s="307"/>
    </row>
    <row r="47" ht="10.5">
      <c r="A47" s="304" t="s">
        <v>619</v>
      </c>
    </row>
    <row r="48" ht="10.5">
      <c r="A48" s="100" t="s">
        <v>627</v>
      </c>
    </row>
    <row r="49" ht="10.5">
      <c r="A49" s="100" t="s">
        <v>439</v>
      </c>
    </row>
    <row r="50" ht="10.5">
      <c r="A50" s="100" t="s">
        <v>621</v>
      </c>
    </row>
    <row r="51" ht="10.5">
      <c r="A51" s="111" t="s">
        <v>620</v>
      </c>
    </row>
    <row r="52" ht="10.5">
      <c r="A52" s="111" t="s">
        <v>624</v>
      </c>
    </row>
    <row r="53" ht="10.5">
      <c r="A53" s="111" t="s">
        <v>623</v>
      </c>
    </row>
    <row r="54" ht="10.5">
      <c r="A54" s="111"/>
    </row>
    <row r="55" s="354" customFormat="1" ht="10.5">
      <c r="A55" s="35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0"/>
  <sheetViews>
    <sheetView workbookViewId="0" topLeftCell="A1">
      <selection activeCell="E232" sqref="E232"/>
    </sheetView>
  </sheetViews>
  <sheetFormatPr defaultColWidth="11.421875" defaultRowHeight="13.5" customHeight="1"/>
  <cols>
    <col min="1" max="1" width="8.140625" style="141" customWidth="1"/>
    <col min="2" max="2" width="43.7109375" style="141" customWidth="1"/>
    <col min="3" max="3" width="11.28125" style="142" customWidth="1"/>
    <col min="4" max="5" width="10.7109375" style="141" customWidth="1"/>
    <col min="6" max="8" width="11.421875" style="143" customWidth="1"/>
    <col min="9" max="11" width="10.140625" style="143" customWidth="1"/>
    <col min="12" max="16384" width="11.421875" style="141" customWidth="1"/>
  </cols>
  <sheetData>
    <row r="1" spans="1:6" s="145" customFormat="1" ht="13.5" customHeight="1">
      <c r="A1" s="144" t="s">
        <v>497</v>
      </c>
      <c r="C1" s="146"/>
      <c r="D1" s="147" t="s">
        <v>498</v>
      </c>
      <c r="F1" s="148"/>
    </row>
    <row r="2" spans="3:6" s="145" customFormat="1" ht="13.5" customHeight="1">
      <c r="C2" s="146"/>
      <c r="D2" s="149" t="s">
        <v>499</v>
      </c>
      <c r="F2" s="148"/>
    </row>
    <row r="4" spans="1:11" s="155" customFormat="1" ht="26.25" customHeight="1">
      <c r="A4" s="150" t="s">
        <v>500</v>
      </c>
      <c r="B4" s="151"/>
      <c r="C4" s="152" t="s">
        <v>501</v>
      </c>
      <c r="D4" s="153" t="s">
        <v>502</v>
      </c>
      <c r="E4" s="154" t="s">
        <v>503</v>
      </c>
      <c r="F4" s="154" t="s">
        <v>397</v>
      </c>
      <c r="G4" s="154" t="s">
        <v>504</v>
      </c>
      <c r="H4" s="154" t="s">
        <v>505</v>
      </c>
      <c r="I4" s="154" t="s">
        <v>506</v>
      </c>
      <c r="J4" s="154" t="s">
        <v>507</v>
      </c>
      <c r="K4" s="154" t="s">
        <v>508</v>
      </c>
    </row>
    <row r="5" spans="1:11" s="161" customFormat="1" ht="13.5" customHeight="1">
      <c r="A5" s="156" t="s">
        <v>4</v>
      </c>
      <c r="B5" s="157" t="s">
        <v>5</v>
      </c>
      <c r="C5" s="158"/>
      <c r="D5" s="159" t="s">
        <v>509</v>
      </c>
      <c r="E5" s="160" t="s">
        <v>509</v>
      </c>
      <c r="F5" s="160" t="s">
        <v>509</v>
      </c>
      <c r="G5" s="160" t="s">
        <v>509</v>
      </c>
      <c r="H5" s="160" t="s">
        <v>509</v>
      </c>
      <c r="I5" s="160" t="s">
        <v>509</v>
      </c>
      <c r="J5" s="160" t="s">
        <v>509</v>
      </c>
      <c r="K5" s="160" t="s">
        <v>509</v>
      </c>
    </row>
    <row r="6" spans="1:11" s="161" customFormat="1" ht="13.5" customHeight="1">
      <c r="A6" s="162" t="s">
        <v>6</v>
      </c>
      <c r="B6" s="163" t="s">
        <v>510</v>
      </c>
      <c r="C6" s="158"/>
      <c r="D6" s="159" t="s">
        <v>509</v>
      </c>
      <c r="E6" s="160" t="s">
        <v>509</v>
      </c>
      <c r="F6" s="160" t="s">
        <v>509</v>
      </c>
      <c r="G6" s="160" t="s">
        <v>509</v>
      </c>
      <c r="H6" s="160" t="s">
        <v>509</v>
      </c>
      <c r="I6" s="160" t="s">
        <v>509</v>
      </c>
      <c r="J6" s="160" t="s">
        <v>509</v>
      </c>
      <c r="K6" s="160" t="s">
        <v>509</v>
      </c>
    </row>
    <row r="7" spans="1:11" s="161" customFormat="1" ht="13.5" customHeight="1">
      <c r="A7" s="156" t="s">
        <v>8</v>
      </c>
      <c r="B7" s="157" t="s">
        <v>9</v>
      </c>
      <c r="C7" s="158"/>
      <c r="D7" s="159" t="s">
        <v>509</v>
      </c>
      <c r="E7" s="160" t="s">
        <v>509</v>
      </c>
      <c r="F7" s="160" t="s">
        <v>509</v>
      </c>
      <c r="G7" s="160" t="s">
        <v>509</v>
      </c>
      <c r="H7" s="160" t="s">
        <v>509</v>
      </c>
      <c r="I7" s="160" t="s">
        <v>509</v>
      </c>
      <c r="J7" s="160" t="s">
        <v>509</v>
      </c>
      <c r="K7" s="160" t="s">
        <v>509</v>
      </c>
    </row>
    <row r="8" spans="1:11" s="161" customFormat="1" ht="13.5" customHeight="1">
      <c r="A8" s="156" t="s">
        <v>10</v>
      </c>
      <c r="B8" s="157" t="s">
        <v>11</v>
      </c>
      <c r="C8" s="158"/>
      <c r="D8" s="159" t="s">
        <v>509</v>
      </c>
      <c r="E8" s="160" t="s">
        <v>509</v>
      </c>
      <c r="F8" s="164" t="s">
        <v>511</v>
      </c>
      <c r="G8" s="160" t="s">
        <v>509</v>
      </c>
      <c r="H8" s="160" t="s">
        <v>509</v>
      </c>
      <c r="I8" s="160" t="s">
        <v>509</v>
      </c>
      <c r="J8" s="164" t="s">
        <v>511</v>
      </c>
      <c r="K8" s="160" t="s">
        <v>509</v>
      </c>
    </row>
    <row r="9" spans="1:11" s="161" customFormat="1" ht="13.5" customHeight="1">
      <c r="A9" s="156" t="s">
        <v>12</v>
      </c>
      <c r="B9" s="157" t="s">
        <v>13</v>
      </c>
      <c r="C9" s="158"/>
      <c r="D9" s="159" t="s">
        <v>509</v>
      </c>
      <c r="E9" s="160" t="s">
        <v>509</v>
      </c>
      <c r="F9" s="160" t="s">
        <v>509</v>
      </c>
      <c r="G9" s="160" t="s">
        <v>509</v>
      </c>
      <c r="H9" s="160" t="s">
        <v>509</v>
      </c>
      <c r="I9" s="160" t="s">
        <v>509</v>
      </c>
      <c r="J9" s="160" t="s">
        <v>509</v>
      </c>
      <c r="K9" s="160" t="s">
        <v>509</v>
      </c>
    </row>
    <row r="10" spans="1:11" s="161" customFormat="1" ht="13.5" customHeight="1">
      <c r="A10" s="156" t="s">
        <v>15</v>
      </c>
      <c r="B10" s="157" t="s">
        <v>16</v>
      </c>
      <c r="C10" s="158"/>
      <c r="D10" s="159" t="s">
        <v>509</v>
      </c>
      <c r="E10" s="160" t="s">
        <v>509</v>
      </c>
      <c r="F10" s="160" t="s">
        <v>509</v>
      </c>
      <c r="G10" s="160" t="s">
        <v>509</v>
      </c>
      <c r="H10" s="160" t="s">
        <v>509</v>
      </c>
      <c r="I10" s="160" t="s">
        <v>509</v>
      </c>
      <c r="J10" s="160" t="s">
        <v>509</v>
      </c>
      <c r="K10" s="160" t="s">
        <v>509</v>
      </c>
    </row>
    <row r="11" spans="1:11" s="161" customFormat="1" ht="13.5" customHeight="1">
      <c r="A11" s="156" t="s">
        <v>18</v>
      </c>
      <c r="B11" s="157" t="s">
        <v>19</v>
      </c>
      <c r="C11" s="158"/>
      <c r="D11" s="159" t="s">
        <v>509</v>
      </c>
      <c r="E11" s="160" t="s">
        <v>509</v>
      </c>
      <c r="F11" s="160" t="s">
        <v>509</v>
      </c>
      <c r="G11" s="160" t="s">
        <v>509</v>
      </c>
      <c r="H11" s="160" t="s">
        <v>509</v>
      </c>
      <c r="I11" s="160" t="s">
        <v>509</v>
      </c>
      <c r="J11" s="160" t="s">
        <v>509</v>
      </c>
      <c r="K11" s="160" t="s">
        <v>509</v>
      </c>
    </row>
    <row r="12" spans="1:11" s="161" customFormat="1" ht="13.5" customHeight="1">
      <c r="A12" s="156" t="s">
        <v>21</v>
      </c>
      <c r="B12" s="157" t="s">
        <v>22</v>
      </c>
      <c r="C12" s="158"/>
      <c r="D12" s="159" t="s">
        <v>509</v>
      </c>
      <c r="E12" s="160" t="s">
        <v>509</v>
      </c>
      <c r="F12" s="160" t="s">
        <v>509</v>
      </c>
      <c r="G12" s="160" t="s">
        <v>509</v>
      </c>
      <c r="H12" s="160" t="s">
        <v>509</v>
      </c>
      <c r="I12" s="160" t="s">
        <v>509</v>
      </c>
      <c r="J12" s="160" t="s">
        <v>509</v>
      </c>
      <c r="K12" s="160" t="s">
        <v>509</v>
      </c>
    </row>
    <row r="13" spans="1:11" s="161" customFormat="1" ht="13.5" customHeight="1">
      <c r="A13" s="156" t="s">
        <v>24</v>
      </c>
      <c r="B13" s="157" t="s">
        <v>25</v>
      </c>
      <c r="C13" s="158"/>
      <c r="D13" s="159" t="s">
        <v>509</v>
      </c>
      <c r="E13" s="160" t="s">
        <v>509</v>
      </c>
      <c r="F13" s="160" t="s">
        <v>509</v>
      </c>
      <c r="G13" s="160" t="s">
        <v>509</v>
      </c>
      <c r="H13" s="160" t="s">
        <v>509</v>
      </c>
      <c r="I13" s="160" t="s">
        <v>509</v>
      </c>
      <c r="J13" s="160" t="s">
        <v>509</v>
      </c>
      <c r="K13" s="160" t="s">
        <v>509</v>
      </c>
    </row>
    <row r="14" spans="1:11" s="161" customFormat="1" ht="13.5" customHeight="1">
      <c r="A14" s="156" t="s">
        <v>26</v>
      </c>
      <c r="B14" s="157" t="s">
        <v>27</v>
      </c>
      <c r="C14" s="158"/>
      <c r="D14" s="159" t="s">
        <v>509</v>
      </c>
      <c r="E14" s="160" t="s">
        <v>509</v>
      </c>
      <c r="F14" s="160" t="s">
        <v>509</v>
      </c>
      <c r="G14" s="160" t="s">
        <v>509</v>
      </c>
      <c r="H14" s="160" t="s">
        <v>509</v>
      </c>
      <c r="I14" s="160" t="s">
        <v>509</v>
      </c>
      <c r="J14" s="160" t="s">
        <v>509</v>
      </c>
      <c r="K14" s="160" t="s">
        <v>509</v>
      </c>
    </row>
    <row r="15" spans="1:11" s="161" customFormat="1" ht="13.5" customHeight="1">
      <c r="A15" s="156" t="s">
        <v>28</v>
      </c>
      <c r="B15" s="157" t="s">
        <v>29</v>
      </c>
      <c r="C15" s="158"/>
      <c r="D15" s="159" t="s">
        <v>509</v>
      </c>
      <c r="E15" s="160" t="s">
        <v>509</v>
      </c>
      <c r="F15" s="160" t="s">
        <v>509</v>
      </c>
      <c r="G15" s="160" t="s">
        <v>509</v>
      </c>
      <c r="H15" s="160" t="s">
        <v>509</v>
      </c>
      <c r="I15" s="160" t="s">
        <v>509</v>
      </c>
      <c r="J15" s="160" t="s">
        <v>509</v>
      </c>
      <c r="K15" s="160" t="s">
        <v>509</v>
      </c>
    </row>
    <row r="16" spans="1:11" s="161" customFormat="1" ht="13.5" customHeight="1">
      <c r="A16" s="156" t="s">
        <v>30</v>
      </c>
      <c r="B16" s="157" t="s">
        <v>31</v>
      </c>
      <c r="C16" s="158"/>
      <c r="D16" s="159" t="s">
        <v>509</v>
      </c>
      <c r="E16" s="160" t="s">
        <v>509</v>
      </c>
      <c r="F16" s="160" t="s">
        <v>509</v>
      </c>
      <c r="G16" s="160" t="s">
        <v>509</v>
      </c>
      <c r="H16" s="160" t="s">
        <v>509</v>
      </c>
      <c r="I16" s="160" t="s">
        <v>509</v>
      </c>
      <c r="J16" s="160" t="s">
        <v>509</v>
      </c>
      <c r="K16" s="160" t="s">
        <v>509</v>
      </c>
    </row>
    <row r="17" spans="1:11" s="161" customFormat="1" ht="13.5" customHeight="1">
      <c r="A17" s="156" t="s">
        <v>32</v>
      </c>
      <c r="B17" s="157" t="s">
        <v>33</v>
      </c>
      <c r="C17" s="158"/>
      <c r="D17" s="159" t="s">
        <v>509</v>
      </c>
      <c r="E17" s="160" t="s">
        <v>509</v>
      </c>
      <c r="F17" s="160" t="s">
        <v>509</v>
      </c>
      <c r="G17" s="160" t="s">
        <v>509</v>
      </c>
      <c r="H17" s="160" t="s">
        <v>509</v>
      </c>
      <c r="I17" s="160" t="s">
        <v>509</v>
      </c>
      <c r="J17" s="160" t="s">
        <v>509</v>
      </c>
      <c r="K17" s="160" t="s">
        <v>509</v>
      </c>
    </row>
    <row r="18" spans="1:11" s="161" customFormat="1" ht="23.25" customHeight="1">
      <c r="A18" s="165" t="s">
        <v>34</v>
      </c>
      <c r="B18" s="166" t="s">
        <v>512</v>
      </c>
      <c r="C18" s="167"/>
      <c r="D18" s="168" t="s">
        <v>513</v>
      </c>
      <c r="E18" s="169" t="s">
        <v>509</v>
      </c>
      <c r="F18" s="170" t="s">
        <v>513</v>
      </c>
      <c r="G18" s="160" t="s">
        <v>509</v>
      </c>
      <c r="H18" s="160" t="s">
        <v>509</v>
      </c>
      <c r="I18" s="160" t="s">
        <v>509</v>
      </c>
      <c r="J18" s="160" t="s">
        <v>509</v>
      </c>
      <c r="K18" s="160" t="s">
        <v>509</v>
      </c>
    </row>
    <row r="19" spans="1:11" s="161" customFormat="1" ht="13.5" customHeight="1">
      <c r="A19" s="156" t="s">
        <v>36</v>
      </c>
      <c r="B19" s="157" t="s">
        <v>37</v>
      </c>
      <c r="C19" s="158"/>
      <c r="D19" s="171" t="s">
        <v>511</v>
      </c>
      <c r="E19" s="169" t="s">
        <v>509</v>
      </c>
      <c r="F19" s="164" t="s">
        <v>511</v>
      </c>
      <c r="G19" s="164" t="s">
        <v>511</v>
      </c>
      <c r="H19" s="164" t="s">
        <v>511</v>
      </c>
      <c r="I19" s="164" t="s">
        <v>511</v>
      </c>
      <c r="J19" s="172" t="s">
        <v>376</v>
      </c>
      <c r="K19" s="164" t="s">
        <v>511</v>
      </c>
    </row>
    <row r="20" spans="1:11" s="161" customFormat="1" ht="13.5" customHeight="1">
      <c r="A20" s="156" t="s">
        <v>38</v>
      </c>
      <c r="B20" s="157" t="s">
        <v>39</v>
      </c>
      <c r="C20" s="158"/>
      <c r="D20" s="173" t="s">
        <v>509</v>
      </c>
      <c r="E20" s="169" t="s">
        <v>509</v>
      </c>
      <c r="F20" s="169" t="s">
        <v>509</v>
      </c>
      <c r="G20" s="169" t="s">
        <v>509</v>
      </c>
      <c r="H20" s="169" t="s">
        <v>509</v>
      </c>
      <c r="I20" s="169" t="s">
        <v>509</v>
      </c>
      <c r="J20" s="169" t="s">
        <v>509</v>
      </c>
      <c r="K20" s="169" t="s">
        <v>509</v>
      </c>
    </row>
    <row r="21" spans="1:11" s="178" customFormat="1" ht="13.5" customHeight="1">
      <c r="A21" s="150" t="s">
        <v>514</v>
      </c>
      <c r="B21" s="174"/>
      <c r="C21" s="175"/>
      <c r="D21" s="174"/>
      <c r="E21" s="174"/>
      <c r="F21" s="176"/>
      <c r="G21" s="177"/>
      <c r="H21" s="174"/>
      <c r="I21" s="174"/>
      <c r="J21" s="174"/>
      <c r="K21" s="174"/>
    </row>
    <row r="22" spans="1:11" s="161" customFormat="1" ht="13.5" customHeight="1">
      <c r="A22" s="179" t="s">
        <v>42</v>
      </c>
      <c r="B22" s="180" t="s">
        <v>43</v>
      </c>
      <c r="C22" s="181">
        <v>1</v>
      </c>
      <c r="D22" s="159">
        <v>115</v>
      </c>
      <c r="E22" s="160">
        <v>22</v>
      </c>
      <c r="F22" s="160">
        <v>68</v>
      </c>
      <c r="G22" s="160">
        <v>122</v>
      </c>
      <c r="H22" s="160">
        <v>62</v>
      </c>
      <c r="I22" s="160">
        <v>206</v>
      </c>
      <c r="J22" s="160">
        <v>16</v>
      </c>
      <c r="K22" s="160">
        <v>70</v>
      </c>
    </row>
    <row r="23" spans="1:11" ht="13.5" customHeight="1">
      <c r="A23" s="182" t="s">
        <v>44</v>
      </c>
      <c r="B23" s="183" t="s">
        <v>45</v>
      </c>
      <c r="C23" s="181">
        <v>1</v>
      </c>
      <c r="D23" s="159">
        <v>1135</v>
      </c>
      <c r="E23" s="160">
        <v>380</v>
      </c>
      <c r="F23" s="160">
        <v>183.2</v>
      </c>
      <c r="G23" s="160">
        <v>400</v>
      </c>
      <c r="H23" s="160">
        <v>800</v>
      </c>
      <c r="I23" s="160">
        <v>2240</v>
      </c>
      <c r="J23" s="160">
        <v>115</v>
      </c>
      <c r="K23" s="160">
        <v>180</v>
      </c>
    </row>
    <row r="24" spans="1:11" ht="13.5" customHeight="1">
      <c r="A24" s="179" t="s">
        <v>46</v>
      </c>
      <c r="B24" s="180" t="s">
        <v>47</v>
      </c>
      <c r="C24" s="181">
        <f>7/8</f>
        <v>0.875</v>
      </c>
      <c r="D24" s="173">
        <v>630</v>
      </c>
      <c r="E24" s="169">
        <v>303.8</v>
      </c>
      <c r="F24" s="184" t="s">
        <v>515</v>
      </c>
      <c r="G24" s="169">
        <v>0</v>
      </c>
      <c r="H24" s="169">
        <v>1386</v>
      </c>
      <c r="I24" s="169">
        <v>132</v>
      </c>
      <c r="J24" s="169">
        <v>350</v>
      </c>
      <c r="K24" s="169">
        <v>450</v>
      </c>
    </row>
    <row r="25" spans="1:11" ht="13.5" customHeight="1">
      <c r="A25" s="182" t="s">
        <v>48</v>
      </c>
      <c r="B25" s="183" t="s">
        <v>49</v>
      </c>
      <c r="C25" s="181">
        <v>1</v>
      </c>
      <c r="D25" s="173">
        <v>225</v>
      </c>
      <c r="E25" s="169">
        <v>115.6</v>
      </c>
      <c r="F25" s="169">
        <v>307</v>
      </c>
      <c r="G25" s="169">
        <v>421</v>
      </c>
      <c r="H25" s="169">
        <v>395</v>
      </c>
      <c r="I25" s="169">
        <v>857</v>
      </c>
      <c r="J25" s="169">
        <v>12</v>
      </c>
      <c r="K25" s="169">
        <v>952</v>
      </c>
    </row>
    <row r="26" spans="1:11" ht="13.5" customHeight="1">
      <c r="A26" s="179" t="s">
        <v>50</v>
      </c>
      <c r="B26" s="180" t="s">
        <v>51</v>
      </c>
      <c r="C26" s="181">
        <v>1</v>
      </c>
      <c r="D26" s="173">
        <v>55</v>
      </c>
      <c r="E26" s="169">
        <v>50</v>
      </c>
      <c r="F26" s="169">
        <v>43</v>
      </c>
      <c r="G26" s="169">
        <v>70</v>
      </c>
      <c r="H26" s="169">
        <v>65</v>
      </c>
      <c r="I26" s="169">
        <v>60</v>
      </c>
      <c r="J26" s="169">
        <v>65</v>
      </c>
      <c r="K26" s="169">
        <v>77</v>
      </c>
    </row>
    <row r="27" spans="1:11" ht="13.5" customHeight="1">
      <c r="A27" s="179" t="s">
        <v>52</v>
      </c>
      <c r="B27" s="180" t="s">
        <v>53</v>
      </c>
      <c r="C27" s="181">
        <v>1</v>
      </c>
      <c r="D27" s="173">
        <v>207</v>
      </c>
      <c r="E27" s="169">
        <v>210</v>
      </c>
      <c r="F27" s="169">
        <v>269</v>
      </c>
      <c r="G27" s="169">
        <v>240</v>
      </c>
      <c r="H27" s="169">
        <v>240</v>
      </c>
      <c r="I27" s="169">
        <v>210</v>
      </c>
      <c r="J27" s="169">
        <v>200</v>
      </c>
      <c r="K27" s="169">
        <v>228</v>
      </c>
    </row>
    <row r="28" spans="1:11" s="186" customFormat="1" ht="13.5" customHeight="1">
      <c r="A28" s="156" t="s">
        <v>54</v>
      </c>
      <c r="B28" s="157" t="s">
        <v>55</v>
      </c>
      <c r="C28" s="181"/>
      <c r="D28" s="159">
        <v>14</v>
      </c>
      <c r="E28" s="160">
        <v>10</v>
      </c>
      <c r="F28" s="160">
        <v>9</v>
      </c>
      <c r="G28" s="160">
        <v>11</v>
      </c>
      <c r="H28" s="160">
        <v>27</v>
      </c>
      <c r="I28" s="160">
        <v>45</v>
      </c>
      <c r="J28" s="160">
        <v>8</v>
      </c>
      <c r="K28" s="185">
        <v>8</v>
      </c>
    </row>
    <row r="29" spans="1:11" s="186" customFormat="1" ht="13.5" customHeight="1">
      <c r="A29" s="182" t="s">
        <v>56</v>
      </c>
      <c r="B29" s="180" t="s">
        <v>57</v>
      </c>
      <c r="C29" s="181">
        <v>1</v>
      </c>
      <c r="D29" s="159">
        <v>7</v>
      </c>
      <c r="E29" s="160">
        <v>5</v>
      </c>
      <c r="F29" s="160">
        <v>5</v>
      </c>
      <c r="G29" s="160">
        <v>7</v>
      </c>
      <c r="H29" s="160">
        <v>11</v>
      </c>
      <c r="I29" s="160">
        <v>20</v>
      </c>
      <c r="J29" s="160">
        <v>4</v>
      </c>
      <c r="K29" s="185">
        <v>0</v>
      </c>
    </row>
    <row r="30" spans="1:11" s="186" customFormat="1" ht="13.5" customHeight="1">
      <c r="A30" s="179" t="s">
        <v>58</v>
      </c>
      <c r="B30" s="180" t="s">
        <v>59</v>
      </c>
      <c r="C30" s="181">
        <f>6/8</f>
        <v>0.75</v>
      </c>
      <c r="D30" s="173">
        <v>1</v>
      </c>
      <c r="E30" s="169">
        <v>1</v>
      </c>
      <c r="F30" s="184" t="s">
        <v>515</v>
      </c>
      <c r="G30" s="169">
        <v>0</v>
      </c>
      <c r="H30" s="169">
        <v>0</v>
      </c>
      <c r="I30" s="169">
        <v>4</v>
      </c>
      <c r="J30" s="169">
        <v>0</v>
      </c>
      <c r="K30" s="187" t="s">
        <v>336</v>
      </c>
    </row>
    <row r="31" spans="1:11" s="186" customFormat="1" ht="13.5" customHeight="1">
      <c r="A31" s="156" t="s">
        <v>60</v>
      </c>
      <c r="B31" s="157" t="s">
        <v>61</v>
      </c>
      <c r="C31" s="181"/>
      <c r="D31" s="173">
        <v>6</v>
      </c>
      <c r="E31" s="169">
        <v>4</v>
      </c>
      <c r="F31" s="169">
        <v>3</v>
      </c>
      <c r="G31" s="169">
        <v>4</v>
      </c>
      <c r="H31" s="169">
        <v>16</v>
      </c>
      <c r="I31" s="169">
        <v>21</v>
      </c>
      <c r="J31" s="169">
        <v>4</v>
      </c>
      <c r="K31" s="169">
        <v>6</v>
      </c>
    </row>
    <row r="32" spans="1:11" ht="13.5" customHeight="1">
      <c r="A32" s="156" t="s">
        <v>62</v>
      </c>
      <c r="B32" s="157" t="s">
        <v>63</v>
      </c>
      <c r="C32" s="181"/>
      <c r="D32" s="159">
        <v>63491</v>
      </c>
      <c r="E32" s="185">
        <v>31430</v>
      </c>
      <c r="F32" s="160">
        <v>9809</v>
      </c>
      <c r="G32" s="160">
        <v>20888</v>
      </c>
      <c r="H32" s="160">
        <v>24300</v>
      </c>
      <c r="I32" s="160">
        <v>45661</v>
      </c>
      <c r="J32" s="160">
        <v>5615</v>
      </c>
      <c r="K32" s="160">
        <v>14864</v>
      </c>
    </row>
    <row r="33" spans="1:11" ht="13.5" customHeight="1">
      <c r="A33" s="156" t="s">
        <v>64</v>
      </c>
      <c r="B33" s="157" t="s">
        <v>65</v>
      </c>
      <c r="C33" s="181"/>
      <c r="D33" s="159">
        <v>63491</v>
      </c>
      <c r="E33" s="185">
        <v>10889</v>
      </c>
      <c r="F33" s="160">
        <v>9809</v>
      </c>
      <c r="G33" s="160">
        <v>20888</v>
      </c>
      <c r="H33" s="160">
        <v>23100</v>
      </c>
      <c r="I33" s="160">
        <v>45661</v>
      </c>
      <c r="J33" s="160">
        <v>5615</v>
      </c>
      <c r="K33" s="160">
        <v>14864</v>
      </c>
    </row>
    <row r="34" spans="1:11" ht="13.5" customHeight="1">
      <c r="A34" s="188" t="s">
        <v>66</v>
      </c>
      <c r="B34" s="189" t="s">
        <v>67</v>
      </c>
      <c r="C34" s="181"/>
      <c r="D34" s="190">
        <v>2053</v>
      </c>
      <c r="E34" s="191">
        <v>708</v>
      </c>
      <c r="F34" s="191">
        <v>362</v>
      </c>
      <c r="G34" s="191">
        <v>4616</v>
      </c>
      <c r="H34" s="191">
        <v>900</v>
      </c>
      <c r="I34" s="191">
        <v>831</v>
      </c>
      <c r="J34" s="191">
        <v>74</v>
      </c>
      <c r="K34" s="191">
        <v>578</v>
      </c>
    </row>
    <row r="35" spans="1:11" ht="13.5" customHeight="1">
      <c r="A35" s="192" t="s">
        <v>516</v>
      </c>
      <c r="B35" s="193" t="s">
        <v>264</v>
      </c>
      <c r="C35" s="194"/>
      <c r="D35" s="171" t="s">
        <v>511</v>
      </c>
      <c r="E35" s="164" t="s">
        <v>511</v>
      </c>
      <c r="F35" s="164" t="s">
        <v>511</v>
      </c>
      <c r="G35" s="172" t="s">
        <v>517</v>
      </c>
      <c r="H35" s="164" t="s">
        <v>511</v>
      </c>
      <c r="I35" s="164" t="s">
        <v>511</v>
      </c>
      <c r="J35" s="172" t="s">
        <v>518</v>
      </c>
      <c r="K35" s="172" t="s">
        <v>519</v>
      </c>
    </row>
    <row r="36" spans="1:11" s="161" customFormat="1" ht="13.5" customHeight="1">
      <c r="A36" s="195" t="s">
        <v>69</v>
      </c>
      <c r="B36" s="196" t="s">
        <v>70</v>
      </c>
      <c r="C36" s="181">
        <v>1</v>
      </c>
      <c r="D36" s="159" t="s">
        <v>326</v>
      </c>
      <c r="E36" s="160" t="s">
        <v>326</v>
      </c>
      <c r="F36" s="160" t="s">
        <v>326</v>
      </c>
      <c r="G36" s="160" t="s">
        <v>326</v>
      </c>
      <c r="H36" s="160" t="s">
        <v>326</v>
      </c>
      <c r="I36" s="160" t="s">
        <v>326</v>
      </c>
      <c r="J36" s="160" t="s">
        <v>326</v>
      </c>
      <c r="K36" s="160" t="s">
        <v>329</v>
      </c>
    </row>
    <row r="37" spans="1:11" ht="13.5" customHeight="1">
      <c r="A37" s="182" t="s">
        <v>71</v>
      </c>
      <c r="B37" s="183" t="s">
        <v>72</v>
      </c>
      <c r="C37" s="181">
        <v>1</v>
      </c>
      <c r="D37" s="197" t="s">
        <v>326</v>
      </c>
      <c r="E37" s="198" t="s">
        <v>326</v>
      </c>
      <c r="F37" s="198" t="s">
        <v>329</v>
      </c>
      <c r="G37" s="160" t="s">
        <v>326</v>
      </c>
      <c r="H37" s="160" t="s">
        <v>326</v>
      </c>
      <c r="I37" s="160" t="s">
        <v>326</v>
      </c>
      <c r="J37" s="160" t="s">
        <v>326</v>
      </c>
      <c r="K37" s="198" t="s">
        <v>326</v>
      </c>
    </row>
    <row r="38" spans="1:11" ht="13.5" customHeight="1">
      <c r="A38" s="179" t="s">
        <v>73</v>
      </c>
      <c r="B38" s="180" t="s">
        <v>74</v>
      </c>
      <c r="C38" s="181">
        <v>1</v>
      </c>
      <c r="D38" s="199" t="s">
        <v>326</v>
      </c>
      <c r="E38" s="200" t="s">
        <v>326</v>
      </c>
      <c r="F38" s="200" t="s">
        <v>326</v>
      </c>
      <c r="G38" s="200" t="s">
        <v>326</v>
      </c>
      <c r="H38" s="200" t="s">
        <v>326</v>
      </c>
      <c r="I38" s="200" t="s">
        <v>326</v>
      </c>
      <c r="J38" s="200" t="s">
        <v>326</v>
      </c>
      <c r="K38" s="200" t="s">
        <v>326</v>
      </c>
    </row>
    <row r="39" spans="1:11" s="178" customFormat="1" ht="13.5" customHeight="1">
      <c r="A39" s="150" t="s">
        <v>520</v>
      </c>
      <c r="B39" s="174"/>
      <c r="C39" s="201"/>
      <c r="D39" s="174"/>
      <c r="E39" s="174"/>
      <c r="F39" s="176"/>
      <c r="G39" s="177"/>
      <c r="H39" s="177"/>
      <c r="I39" s="177"/>
      <c r="J39" s="177"/>
      <c r="K39" s="177"/>
    </row>
    <row r="40" spans="1:11" ht="13.5" customHeight="1">
      <c r="A40" s="202" t="s">
        <v>82</v>
      </c>
      <c r="B40" s="203" t="s">
        <v>521</v>
      </c>
      <c r="C40" s="181">
        <v>1</v>
      </c>
      <c r="D40" s="204">
        <v>22780</v>
      </c>
      <c r="E40" s="205">
        <v>8782</v>
      </c>
      <c r="F40" s="204">
        <v>11052</v>
      </c>
      <c r="G40" s="204">
        <v>12012</v>
      </c>
      <c r="H40" s="204">
        <v>48303</v>
      </c>
      <c r="I40" s="205">
        <v>70000</v>
      </c>
      <c r="J40" s="204">
        <v>8862</v>
      </c>
      <c r="K40" s="205">
        <v>10701</v>
      </c>
    </row>
    <row r="41" spans="1:11" ht="13.5" customHeight="1">
      <c r="A41" s="206"/>
      <c r="B41" s="207" t="s">
        <v>78</v>
      </c>
      <c r="C41" s="181"/>
      <c r="D41" s="208">
        <v>19528</v>
      </c>
      <c r="E41" s="209">
        <v>8782</v>
      </c>
      <c r="F41" s="208">
        <v>10802</v>
      </c>
      <c r="G41" s="208">
        <v>7393</v>
      </c>
      <c r="H41" s="209">
        <v>26529</v>
      </c>
      <c r="I41" s="209">
        <v>45661</v>
      </c>
      <c r="J41" s="208">
        <v>4125</v>
      </c>
      <c r="K41" s="209">
        <v>9632</v>
      </c>
    </row>
    <row r="42" spans="1:11" ht="13.5" customHeight="1">
      <c r="A42" s="206"/>
      <c r="B42" s="207" t="s">
        <v>522</v>
      </c>
      <c r="C42" s="181"/>
      <c r="D42" s="208">
        <v>386</v>
      </c>
      <c r="E42" s="209">
        <v>236</v>
      </c>
      <c r="F42" s="210" t="s">
        <v>523</v>
      </c>
      <c r="G42" s="209">
        <v>179</v>
      </c>
      <c r="H42" s="208">
        <v>731</v>
      </c>
      <c r="I42" s="208">
        <v>270</v>
      </c>
      <c r="J42" s="209">
        <v>62</v>
      </c>
      <c r="K42" s="208">
        <v>2570</v>
      </c>
    </row>
    <row r="43" spans="1:11" ht="13.5" customHeight="1">
      <c r="A43" s="211"/>
      <c r="B43" s="212" t="s">
        <v>524</v>
      </c>
      <c r="C43" s="181"/>
      <c r="D43" s="213">
        <v>0</v>
      </c>
      <c r="E43" s="213">
        <v>0</v>
      </c>
      <c r="F43" s="214" t="s">
        <v>511</v>
      </c>
      <c r="G43" s="213">
        <v>0</v>
      </c>
      <c r="H43" s="213">
        <v>0</v>
      </c>
      <c r="I43" s="213">
        <v>0</v>
      </c>
      <c r="J43" s="213">
        <v>0</v>
      </c>
      <c r="K43" s="213">
        <v>0</v>
      </c>
    </row>
    <row r="44" spans="1:11" ht="13.5" customHeight="1">
      <c r="A44" s="215"/>
      <c r="B44" s="216" t="s">
        <v>81</v>
      </c>
      <c r="C44" s="181"/>
      <c r="D44" s="217">
        <v>1</v>
      </c>
      <c r="E44" s="217">
        <v>1</v>
      </c>
      <c r="F44" s="217">
        <v>1</v>
      </c>
      <c r="G44" s="218">
        <v>100</v>
      </c>
      <c r="H44" s="218">
        <v>95</v>
      </c>
      <c r="I44" s="219">
        <v>0.8</v>
      </c>
      <c r="J44" s="219">
        <v>100</v>
      </c>
      <c r="K44" s="219">
        <v>100</v>
      </c>
    </row>
    <row r="45" spans="1:11" ht="13.5" customHeight="1">
      <c r="A45" s="215" t="s">
        <v>99</v>
      </c>
      <c r="B45" s="216" t="s">
        <v>525</v>
      </c>
      <c r="C45" s="181"/>
      <c r="D45" s="220">
        <v>22567</v>
      </c>
      <c r="E45" s="204">
        <v>8782</v>
      </c>
      <c r="F45" s="204">
        <v>11052</v>
      </c>
      <c r="G45" s="204">
        <v>11529</v>
      </c>
      <c r="H45" s="204">
        <v>43055</v>
      </c>
      <c r="I45" s="204">
        <v>70000</v>
      </c>
      <c r="J45" s="204">
        <v>8840</v>
      </c>
      <c r="K45" s="204">
        <v>10701</v>
      </c>
    </row>
    <row r="46" spans="1:11" ht="13.5" customHeight="1">
      <c r="A46" s="221"/>
      <c r="B46" s="222" t="s">
        <v>78</v>
      </c>
      <c r="C46" s="181"/>
      <c r="D46" s="223">
        <v>19315</v>
      </c>
      <c r="E46" s="208">
        <v>8782</v>
      </c>
      <c r="F46" s="208">
        <v>10802</v>
      </c>
      <c r="G46" s="208">
        <v>6913</v>
      </c>
      <c r="H46" s="208">
        <v>22538</v>
      </c>
      <c r="I46" s="208">
        <v>43980</v>
      </c>
      <c r="J46" s="208">
        <v>4103</v>
      </c>
      <c r="K46" s="208">
        <v>9632</v>
      </c>
    </row>
    <row r="47" spans="1:11" ht="13.5" customHeight="1">
      <c r="A47" s="206"/>
      <c r="B47" s="207" t="s">
        <v>522</v>
      </c>
      <c r="C47" s="181"/>
      <c r="D47" s="223">
        <v>356</v>
      </c>
      <c r="E47" s="208">
        <v>236</v>
      </c>
      <c r="F47" s="208">
        <v>362</v>
      </c>
      <c r="G47" s="208">
        <v>288</v>
      </c>
      <c r="H47" s="208">
        <v>731</v>
      </c>
      <c r="I47" s="208">
        <v>270</v>
      </c>
      <c r="J47" s="208">
        <v>65</v>
      </c>
      <c r="K47" s="208">
        <v>2570</v>
      </c>
    </row>
    <row r="48" spans="1:11" ht="13.5" customHeight="1">
      <c r="A48" s="206"/>
      <c r="B48" s="212" t="s">
        <v>524</v>
      </c>
      <c r="C48" s="181"/>
      <c r="D48" s="224">
        <v>0</v>
      </c>
      <c r="E48" s="225">
        <v>0</v>
      </c>
      <c r="F48" s="208">
        <v>0</v>
      </c>
      <c r="G48" s="208">
        <v>0</v>
      </c>
      <c r="H48" s="208">
        <v>0</v>
      </c>
      <c r="I48" s="208">
        <v>0</v>
      </c>
      <c r="J48" s="208">
        <v>0</v>
      </c>
      <c r="K48" s="208">
        <v>0</v>
      </c>
    </row>
    <row r="49" spans="1:11" ht="13.5" customHeight="1">
      <c r="A49" s="215" t="s">
        <v>101</v>
      </c>
      <c r="B49" s="216" t="s">
        <v>526</v>
      </c>
      <c r="C49" s="181"/>
      <c r="D49" s="220">
        <v>213</v>
      </c>
      <c r="E49" s="205">
        <v>216</v>
      </c>
      <c r="F49" s="208">
        <v>0</v>
      </c>
      <c r="G49" s="204">
        <v>32</v>
      </c>
      <c r="H49" s="204">
        <v>2033</v>
      </c>
      <c r="I49" s="204">
        <v>520</v>
      </c>
      <c r="J49" s="204">
        <v>22</v>
      </c>
      <c r="K49" s="204">
        <v>247</v>
      </c>
    </row>
    <row r="50" spans="1:11" ht="13.5" customHeight="1">
      <c r="A50" s="221"/>
      <c r="B50" s="222" t="s">
        <v>78</v>
      </c>
      <c r="C50" s="181"/>
      <c r="D50" s="223">
        <v>213</v>
      </c>
      <c r="E50" s="209">
        <v>216</v>
      </c>
      <c r="F50" s="208">
        <v>0</v>
      </c>
      <c r="G50" s="208">
        <v>32</v>
      </c>
      <c r="H50" s="208">
        <v>1076</v>
      </c>
      <c r="I50" s="208">
        <v>500</v>
      </c>
      <c r="J50" s="208">
        <v>22</v>
      </c>
      <c r="K50" s="208">
        <v>247</v>
      </c>
    </row>
    <row r="51" spans="1:11" ht="13.5" customHeight="1">
      <c r="A51" s="206"/>
      <c r="B51" s="207" t="s">
        <v>522</v>
      </c>
      <c r="C51" s="181"/>
      <c r="D51" s="223">
        <v>30</v>
      </c>
      <c r="E51" s="209">
        <v>7</v>
      </c>
      <c r="F51" s="208">
        <v>0</v>
      </c>
      <c r="G51" s="208">
        <v>1</v>
      </c>
      <c r="H51" s="208">
        <v>0</v>
      </c>
      <c r="I51" s="208">
        <v>0</v>
      </c>
      <c r="J51" s="208">
        <v>1</v>
      </c>
      <c r="K51" s="208">
        <v>0</v>
      </c>
    </row>
    <row r="52" spans="1:11" ht="13.5" customHeight="1">
      <c r="A52" s="206"/>
      <c r="B52" s="212" t="s">
        <v>524</v>
      </c>
      <c r="C52" s="181"/>
      <c r="D52" s="224">
        <v>0</v>
      </c>
      <c r="E52" s="225">
        <v>0</v>
      </c>
      <c r="F52" s="208">
        <v>0</v>
      </c>
      <c r="G52" s="208">
        <v>0</v>
      </c>
      <c r="H52" s="208">
        <v>0</v>
      </c>
      <c r="I52" s="208">
        <v>0</v>
      </c>
      <c r="J52" s="208">
        <v>0</v>
      </c>
      <c r="K52" s="208">
        <v>0</v>
      </c>
    </row>
    <row r="53" spans="1:11" ht="13.5" customHeight="1">
      <c r="A53" s="215" t="s">
        <v>103</v>
      </c>
      <c r="B53" s="216" t="s">
        <v>527</v>
      </c>
      <c r="C53" s="181"/>
      <c r="D53" s="224">
        <v>0</v>
      </c>
      <c r="E53" s="226" t="s">
        <v>515</v>
      </c>
      <c r="F53" s="208">
        <v>0</v>
      </c>
      <c r="G53" s="204">
        <v>451</v>
      </c>
      <c r="H53" s="204">
        <v>3215</v>
      </c>
      <c r="I53" s="204"/>
      <c r="J53" s="204">
        <v>0</v>
      </c>
      <c r="K53" s="204">
        <v>114</v>
      </c>
    </row>
    <row r="54" spans="1:11" ht="13.5" customHeight="1">
      <c r="A54" s="221"/>
      <c r="B54" s="222" t="s">
        <v>78</v>
      </c>
      <c r="C54" s="181"/>
      <c r="D54" s="224">
        <v>0</v>
      </c>
      <c r="E54" s="208">
        <v>0</v>
      </c>
      <c r="F54" s="208">
        <v>0</v>
      </c>
      <c r="G54" s="208">
        <v>448</v>
      </c>
      <c r="H54" s="208">
        <v>1715</v>
      </c>
      <c r="I54" s="208">
        <v>0</v>
      </c>
      <c r="J54" s="208">
        <v>0</v>
      </c>
      <c r="K54" s="208">
        <v>114</v>
      </c>
    </row>
    <row r="55" spans="1:11" ht="13.5" customHeight="1">
      <c r="A55" s="206"/>
      <c r="B55" s="207" t="s">
        <v>522</v>
      </c>
      <c r="C55" s="181"/>
      <c r="D55" s="224">
        <v>0</v>
      </c>
      <c r="E55" s="208">
        <v>0</v>
      </c>
      <c r="F55" s="208">
        <v>0</v>
      </c>
      <c r="G55" s="208">
        <v>0</v>
      </c>
      <c r="H55" s="208">
        <v>0</v>
      </c>
      <c r="I55" s="208">
        <v>0</v>
      </c>
      <c r="J55" s="208">
        <v>0</v>
      </c>
      <c r="K55" s="208">
        <v>0</v>
      </c>
    </row>
    <row r="56" spans="1:11" ht="13.5" customHeight="1">
      <c r="A56" s="211"/>
      <c r="B56" s="212" t="s">
        <v>524</v>
      </c>
      <c r="C56" s="181"/>
      <c r="D56" s="224">
        <v>0</v>
      </c>
      <c r="E56" s="208">
        <v>0</v>
      </c>
      <c r="F56" s="208">
        <v>0</v>
      </c>
      <c r="G56" s="208">
        <v>0</v>
      </c>
      <c r="H56" s="208">
        <v>0</v>
      </c>
      <c r="I56" s="208">
        <v>0</v>
      </c>
      <c r="J56" s="208">
        <v>0</v>
      </c>
      <c r="K56" s="208">
        <v>0</v>
      </c>
    </row>
    <row r="57" spans="1:11" ht="13.5" customHeight="1">
      <c r="A57" s="227" t="s">
        <v>85</v>
      </c>
      <c r="B57" s="228" t="s">
        <v>528</v>
      </c>
      <c r="C57" s="181">
        <f>3/8</f>
        <v>0.375</v>
      </c>
      <c r="D57" s="205" t="s">
        <v>337</v>
      </c>
      <c r="E57" s="205" t="s">
        <v>337</v>
      </c>
      <c r="F57" s="205" t="s">
        <v>337</v>
      </c>
      <c r="G57" s="204">
        <v>4036</v>
      </c>
      <c r="H57" s="205" t="s">
        <v>337</v>
      </c>
      <c r="I57" s="229" t="s">
        <v>511</v>
      </c>
      <c r="J57" s="204">
        <v>810</v>
      </c>
      <c r="K57" s="205">
        <v>2973</v>
      </c>
    </row>
    <row r="58" spans="1:11" ht="13.5" customHeight="1">
      <c r="A58" s="221"/>
      <c r="B58" s="222" t="s">
        <v>78</v>
      </c>
      <c r="C58" s="181"/>
      <c r="D58" s="208">
        <v>2931</v>
      </c>
      <c r="E58" s="208">
        <v>2107</v>
      </c>
      <c r="F58" s="209">
        <v>56</v>
      </c>
      <c r="G58" s="208">
        <v>169</v>
      </c>
      <c r="H58" s="208">
        <v>902</v>
      </c>
      <c r="I58" s="209">
        <v>4500</v>
      </c>
      <c r="J58" s="208">
        <v>56</v>
      </c>
      <c r="K58" s="209">
        <v>76</v>
      </c>
    </row>
    <row r="59" spans="1:11" ht="13.5" customHeight="1">
      <c r="A59" s="206"/>
      <c r="B59" s="207" t="s">
        <v>529</v>
      </c>
      <c r="C59" s="181"/>
      <c r="D59" s="230" t="s">
        <v>511</v>
      </c>
      <c r="E59" s="231">
        <v>1</v>
      </c>
      <c r="F59" s="214" t="s">
        <v>511</v>
      </c>
      <c r="G59" s="208">
        <v>26</v>
      </c>
      <c r="H59" s="208">
        <v>0</v>
      </c>
      <c r="I59" s="208">
        <v>0</v>
      </c>
      <c r="J59" s="209">
        <v>2</v>
      </c>
      <c r="K59" s="208">
        <v>12</v>
      </c>
    </row>
    <row r="60" spans="1:11" ht="13.5" customHeight="1">
      <c r="A60" s="211"/>
      <c r="B60" s="212" t="s">
        <v>530</v>
      </c>
      <c r="C60" s="181"/>
      <c r="D60" s="213">
        <v>0</v>
      </c>
      <c r="E60" s="213">
        <v>50</v>
      </c>
      <c r="F60" s="214" t="s">
        <v>511</v>
      </c>
      <c r="G60" s="213">
        <v>142</v>
      </c>
      <c r="H60" s="213">
        <v>0</v>
      </c>
      <c r="I60" s="213">
        <v>0</v>
      </c>
      <c r="J60" s="213">
        <v>0</v>
      </c>
      <c r="K60" s="232">
        <v>21</v>
      </c>
    </row>
    <row r="61" spans="1:11" ht="13.5" customHeight="1">
      <c r="A61" s="215"/>
      <c r="B61" s="216" t="s">
        <v>81</v>
      </c>
      <c r="C61" s="181"/>
      <c r="D61" s="217">
        <v>1</v>
      </c>
      <c r="E61" s="217">
        <v>1</v>
      </c>
      <c r="F61" s="218">
        <v>0</v>
      </c>
      <c r="G61" s="218">
        <v>26.67</v>
      </c>
      <c r="H61" s="218">
        <v>100</v>
      </c>
      <c r="I61" s="219">
        <v>80</v>
      </c>
      <c r="J61" s="219">
        <v>100</v>
      </c>
      <c r="K61" s="219">
        <v>100</v>
      </c>
    </row>
    <row r="62" spans="1:11" ht="13.5" customHeight="1">
      <c r="A62" s="215" t="s">
        <v>105</v>
      </c>
      <c r="B62" s="216" t="s">
        <v>531</v>
      </c>
      <c r="C62" s="181"/>
      <c r="D62" s="224" t="s">
        <v>337</v>
      </c>
      <c r="E62" s="225" t="s">
        <v>337</v>
      </c>
      <c r="F62" s="204" t="s">
        <v>337</v>
      </c>
      <c r="G62" s="204">
        <v>795</v>
      </c>
      <c r="H62" s="204" t="s">
        <v>337</v>
      </c>
      <c r="I62" s="229" t="s">
        <v>511</v>
      </c>
      <c r="J62" s="204">
        <v>146</v>
      </c>
      <c r="K62" s="204">
        <v>1840</v>
      </c>
    </row>
    <row r="63" spans="1:11" ht="13.5" customHeight="1">
      <c r="A63" s="221"/>
      <c r="B63" s="222" t="s">
        <v>78</v>
      </c>
      <c r="C63" s="181"/>
      <c r="D63" s="223">
        <v>255</v>
      </c>
      <c r="E63" s="208">
        <v>162</v>
      </c>
      <c r="F63" s="209">
        <v>45</v>
      </c>
      <c r="G63" s="208">
        <v>26</v>
      </c>
      <c r="H63" s="208">
        <v>532</v>
      </c>
      <c r="I63" s="208">
        <v>454</v>
      </c>
      <c r="J63" s="208">
        <v>13</v>
      </c>
      <c r="K63" s="208">
        <v>21</v>
      </c>
    </row>
    <row r="64" spans="1:11" ht="13.5" customHeight="1">
      <c r="A64" s="206"/>
      <c r="B64" s="233" t="s">
        <v>529</v>
      </c>
      <c r="C64" s="234"/>
      <c r="D64" s="223">
        <v>0</v>
      </c>
      <c r="E64" s="231" t="s">
        <v>337</v>
      </c>
      <c r="F64" s="208">
        <v>0</v>
      </c>
      <c r="G64" s="209">
        <v>51</v>
      </c>
      <c r="H64" s="208">
        <v>0</v>
      </c>
      <c r="I64" s="208">
        <v>0</v>
      </c>
      <c r="J64" s="208">
        <v>1</v>
      </c>
      <c r="K64" s="208">
        <v>12</v>
      </c>
    </row>
    <row r="65" spans="1:11" ht="13.5" customHeight="1">
      <c r="A65" s="206"/>
      <c r="B65" s="233" t="s">
        <v>530</v>
      </c>
      <c r="C65" s="234"/>
      <c r="D65" s="224">
        <v>0</v>
      </c>
      <c r="E65" s="208">
        <v>0</v>
      </c>
      <c r="F65" s="208">
        <v>0</v>
      </c>
      <c r="G65" s="209">
        <v>0</v>
      </c>
      <c r="H65" s="208">
        <v>0</v>
      </c>
      <c r="I65" s="208">
        <v>0</v>
      </c>
      <c r="J65" s="208">
        <v>0</v>
      </c>
      <c r="K65" s="208">
        <v>0</v>
      </c>
    </row>
    <row r="66" spans="1:11" ht="13.5" customHeight="1">
      <c r="A66" s="215" t="s">
        <v>107</v>
      </c>
      <c r="B66" s="216" t="s">
        <v>532</v>
      </c>
      <c r="C66" s="181"/>
      <c r="D66" s="224" t="s">
        <v>337</v>
      </c>
      <c r="E66" s="225" t="s">
        <v>337</v>
      </c>
      <c r="F66" s="204" t="s">
        <v>337</v>
      </c>
      <c r="G66" s="204">
        <v>3241</v>
      </c>
      <c r="H66" s="204" t="s">
        <v>337</v>
      </c>
      <c r="I66" s="229" t="s">
        <v>511</v>
      </c>
      <c r="J66" s="204">
        <v>664</v>
      </c>
      <c r="K66" s="204">
        <v>23</v>
      </c>
    </row>
    <row r="67" spans="1:11" ht="13.5" customHeight="1">
      <c r="A67" s="221"/>
      <c r="B67" s="222" t="s">
        <v>78</v>
      </c>
      <c r="C67" s="181"/>
      <c r="D67" s="223">
        <v>2676</v>
      </c>
      <c r="E67" s="208">
        <v>1945</v>
      </c>
      <c r="F67" s="209">
        <v>159</v>
      </c>
      <c r="G67" s="208">
        <v>143</v>
      </c>
      <c r="H67" s="208">
        <v>370</v>
      </c>
      <c r="I67" s="208">
        <v>3900</v>
      </c>
      <c r="J67" s="208">
        <v>43</v>
      </c>
      <c r="K67" s="208">
        <v>28</v>
      </c>
    </row>
    <row r="68" spans="1:11" ht="13.5" customHeight="1">
      <c r="A68" s="206"/>
      <c r="B68" s="233" t="s">
        <v>529</v>
      </c>
      <c r="C68" s="234"/>
      <c r="D68" s="223">
        <v>0</v>
      </c>
      <c r="E68" s="209">
        <v>0</v>
      </c>
      <c r="F68" s="208">
        <v>0</v>
      </c>
      <c r="G68" s="209">
        <v>0</v>
      </c>
      <c r="H68" s="208">
        <v>0</v>
      </c>
      <c r="I68" s="208">
        <v>0</v>
      </c>
      <c r="J68" s="208">
        <v>0</v>
      </c>
      <c r="K68" s="208">
        <v>0</v>
      </c>
    </row>
    <row r="69" spans="1:11" ht="13.5" customHeight="1">
      <c r="A69" s="206"/>
      <c r="B69" s="233" t="s">
        <v>530</v>
      </c>
      <c r="C69" s="234"/>
      <c r="D69" s="224">
        <v>0</v>
      </c>
      <c r="E69" s="208">
        <v>50</v>
      </c>
      <c r="F69" s="208">
        <v>0</v>
      </c>
      <c r="G69" s="209">
        <v>142</v>
      </c>
      <c r="H69" s="208">
        <v>0</v>
      </c>
      <c r="I69" s="208">
        <v>0</v>
      </c>
      <c r="J69" s="208">
        <v>0</v>
      </c>
      <c r="K69" s="208">
        <v>0</v>
      </c>
    </row>
    <row r="70" spans="1:11" ht="13.5" customHeight="1">
      <c r="A70" s="235" t="s">
        <v>88</v>
      </c>
      <c r="B70" s="236" t="s">
        <v>533</v>
      </c>
      <c r="C70" s="181"/>
      <c r="D70" s="224">
        <v>0</v>
      </c>
      <c r="E70" s="204">
        <v>562</v>
      </c>
      <c r="F70" s="204">
        <v>0</v>
      </c>
      <c r="G70" s="204">
        <v>248</v>
      </c>
      <c r="H70" s="204">
        <v>1608</v>
      </c>
      <c r="I70" s="204">
        <v>0</v>
      </c>
      <c r="J70" s="204">
        <v>207</v>
      </c>
      <c r="K70" s="205">
        <v>693</v>
      </c>
    </row>
    <row r="71" spans="1:11" ht="13.5" customHeight="1">
      <c r="A71" s="206"/>
      <c r="B71" s="207" t="s">
        <v>78</v>
      </c>
      <c r="C71" s="181"/>
      <c r="D71" s="224">
        <v>0</v>
      </c>
      <c r="E71" s="208">
        <v>17</v>
      </c>
      <c r="F71" s="208">
        <v>0</v>
      </c>
      <c r="G71" s="208">
        <v>248</v>
      </c>
      <c r="H71" s="208">
        <v>1301</v>
      </c>
      <c r="I71" s="208">
        <v>0</v>
      </c>
      <c r="J71" s="208">
        <v>162</v>
      </c>
      <c r="K71" s="208">
        <v>685</v>
      </c>
    </row>
    <row r="72" spans="1:11" ht="13.5" customHeight="1">
      <c r="A72" s="206"/>
      <c r="B72" s="207" t="s">
        <v>534</v>
      </c>
      <c r="C72" s="181"/>
      <c r="D72" s="224">
        <v>0</v>
      </c>
      <c r="E72" s="208">
        <v>0</v>
      </c>
      <c r="F72" s="214" t="s">
        <v>511</v>
      </c>
      <c r="G72" s="208">
        <v>0</v>
      </c>
      <c r="H72" s="208">
        <v>15</v>
      </c>
      <c r="I72" s="208">
        <v>0</v>
      </c>
      <c r="J72" s="208">
        <v>5</v>
      </c>
      <c r="K72" s="208" t="s">
        <v>337</v>
      </c>
    </row>
    <row r="73" spans="1:11" ht="13.5" customHeight="1">
      <c r="A73" s="206"/>
      <c r="B73" s="207" t="s">
        <v>535</v>
      </c>
      <c r="C73" s="181"/>
      <c r="D73" s="224">
        <v>0</v>
      </c>
      <c r="E73" s="213">
        <v>0</v>
      </c>
      <c r="F73" s="214" t="s">
        <v>511</v>
      </c>
      <c r="G73" s="213">
        <v>0</v>
      </c>
      <c r="H73" s="213">
        <v>0</v>
      </c>
      <c r="I73" s="213">
        <v>0</v>
      </c>
      <c r="J73" s="213">
        <v>0</v>
      </c>
      <c r="K73" s="213">
        <v>0</v>
      </c>
    </row>
    <row r="74" spans="1:11" ht="13.5" customHeight="1">
      <c r="A74" s="211"/>
      <c r="B74" s="212" t="s">
        <v>81</v>
      </c>
      <c r="C74" s="181"/>
      <c r="D74" s="230" t="s">
        <v>536</v>
      </c>
      <c r="E74" s="217">
        <v>1</v>
      </c>
      <c r="F74" s="218">
        <v>0</v>
      </c>
      <c r="G74" s="218">
        <v>0</v>
      </c>
      <c r="H74" s="218">
        <v>100</v>
      </c>
      <c r="I74" s="219">
        <v>0</v>
      </c>
      <c r="J74" s="219">
        <v>85.8</v>
      </c>
      <c r="K74" s="219">
        <v>1</v>
      </c>
    </row>
    <row r="75" spans="1:11" ht="13.5" customHeight="1">
      <c r="A75" s="215" t="s">
        <v>113</v>
      </c>
      <c r="B75" s="216" t="s">
        <v>537</v>
      </c>
      <c r="C75" s="181"/>
      <c r="D75" s="224">
        <v>0</v>
      </c>
      <c r="E75" s="226" t="s">
        <v>515</v>
      </c>
      <c r="F75" s="218">
        <v>0</v>
      </c>
      <c r="G75" s="204">
        <v>0</v>
      </c>
      <c r="H75" s="204">
        <v>0</v>
      </c>
      <c r="I75" s="204" t="s">
        <v>336</v>
      </c>
      <c r="J75" s="204">
        <v>0</v>
      </c>
      <c r="K75" s="204">
        <v>0</v>
      </c>
    </row>
    <row r="76" spans="1:11" ht="13.5" customHeight="1">
      <c r="A76" s="221"/>
      <c r="B76" s="222" t="s">
        <v>111</v>
      </c>
      <c r="C76" s="181"/>
      <c r="D76" s="224">
        <v>0</v>
      </c>
      <c r="E76" s="208">
        <v>0</v>
      </c>
      <c r="F76" s="218">
        <v>0</v>
      </c>
      <c r="G76" s="208">
        <v>0</v>
      </c>
      <c r="H76" s="208">
        <v>0</v>
      </c>
      <c r="I76" s="208">
        <v>0</v>
      </c>
      <c r="J76" s="208">
        <v>0</v>
      </c>
      <c r="K76" s="208">
        <v>0</v>
      </c>
    </row>
    <row r="77" spans="1:11" ht="13.5" customHeight="1">
      <c r="A77" s="206"/>
      <c r="B77" s="207" t="s">
        <v>112</v>
      </c>
      <c r="C77" s="181"/>
      <c r="D77" s="224">
        <v>0</v>
      </c>
      <c r="E77" s="208">
        <v>0</v>
      </c>
      <c r="F77" s="218">
        <v>0</v>
      </c>
      <c r="G77" s="208">
        <v>0</v>
      </c>
      <c r="H77" s="208">
        <v>0</v>
      </c>
      <c r="I77" s="208">
        <v>0</v>
      </c>
      <c r="J77" s="208">
        <v>0</v>
      </c>
      <c r="K77" s="208">
        <v>0</v>
      </c>
    </row>
    <row r="78" spans="1:11" ht="13.5" customHeight="1">
      <c r="A78" s="206" t="s">
        <v>115</v>
      </c>
      <c r="B78" s="207" t="s">
        <v>538</v>
      </c>
      <c r="C78" s="181"/>
      <c r="D78" s="224">
        <v>0</v>
      </c>
      <c r="E78" s="204">
        <v>562</v>
      </c>
      <c r="F78" s="218">
        <v>0</v>
      </c>
      <c r="G78" s="208">
        <v>0</v>
      </c>
      <c r="H78" s="204">
        <v>2</v>
      </c>
      <c r="I78" s="204" t="s">
        <v>336</v>
      </c>
      <c r="J78" s="204">
        <v>0</v>
      </c>
      <c r="K78" s="204">
        <v>0</v>
      </c>
    </row>
    <row r="79" spans="1:11" ht="13.5" customHeight="1">
      <c r="A79" s="221"/>
      <c r="B79" s="222" t="s">
        <v>111</v>
      </c>
      <c r="C79" s="181"/>
      <c r="D79" s="224">
        <v>0</v>
      </c>
      <c r="E79" s="208">
        <v>0</v>
      </c>
      <c r="F79" s="218">
        <v>0</v>
      </c>
      <c r="G79" s="208">
        <v>0</v>
      </c>
      <c r="H79" s="208">
        <v>0</v>
      </c>
      <c r="I79" s="208">
        <v>0</v>
      </c>
      <c r="J79" s="208">
        <v>0</v>
      </c>
      <c r="K79" s="208">
        <v>0</v>
      </c>
    </row>
    <row r="80" spans="1:11" ht="13.5" customHeight="1">
      <c r="A80" s="206"/>
      <c r="B80" s="207" t="s">
        <v>112</v>
      </c>
      <c r="C80" s="181"/>
      <c r="D80" s="224">
        <v>0</v>
      </c>
      <c r="E80" s="208">
        <v>0</v>
      </c>
      <c r="F80" s="218">
        <v>0</v>
      </c>
      <c r="G80" s="208">
        <v>0</v>
      </c>
      <c r="H80" s="208">
        <v>0</v>
      </c>
      <c r="I80" s="208">
        <v>0</v>
      </c>
      <c r="J80" s="208">
        <v>0</v>
      </c>
      <c r="K80" s="208">
        <v>0</v>
      </c>
    </row>
    <row r="81" spans="1:11" ht="13.5" customHeight="1">
      <c r="A81" s="206" t="s">
        <v>117</v>
      </c>
      <c r="B81" s="207" t="s">
        <v>539</v>
      </c>
      <c r="C81" s="181"/>
      <c r="D81" s="224">
        <v>0</v>
      </c>
      <c r="E81" s="226" t="s">
        <v>515</v>
      </c>
      <c r="F81" s="218">
        <v>0</v>
      </c>
      <c r="G81" s="208">
        <v>0</v>
      </c>
      <c r="H81" s="204">
        <v>8</v>
      </c>
      <c r="I81" s="204" t="s">
        <v>336</v>
      </c>
      <c r="J81" s="204">
        <v>0</v>
      </c>
      <c r="K81" s="204">
        <v>1</v>
      </c>
    </row>
    <row r="82" spans="1:11" ht="13.5" customHeight="1">
      <c r="A82" s="221"/>
      <c r="B82" s="222" t="s">
        <v>111</v>
      </c>
      <c r="C82" s="181"/>
      <c r="D82" s="224">
        <v>0</v>
      </c>
      <c r="E82" s="208">
        <v>0</v>
      </c>
      <c r="F82" s="218">
        <v>0</v>
      </c>
      <c r="G82" s="208">
        <v>0</v>
      </c>
      <c r="H82" s="208">
        <v>0</v>
      </c>
      <c r="I82" s="208">
        <v>0</v>
      </c>
      <c r="J82" s="208">
        <v>0</v>
      </c>
      <c r="K82" s="208">
        <v>0</v>
      </c>
    </row>
    <row r="83" spans="1:11" ht="13.5" customHeight="1">
      <c r="A83" s="206"/>
      <c r="B83" s="207" t="s">
        <v>112</v>
      </c>
      <c r="C83" s="181"/>
      <c r="D83" s="224">
        <v>0</v>
      </c>
      <c r="E83" s="208">
        <v>0</v>
      </c>
      <c r="F83" s="218">
        <v>0</v>
      </c>
      <c r="G83" s="208">
        <v>0</v>
      </c>
      <c r="H83" s="208">
        <v>0</v>
      </c>
      <c r="I83" s="208">
        <v>0</v>
      </c>
      <c r="J83" s="208">
        <v>0</v>
      </c>
      <c r="K83" s="208">
        <v>0</v>
      </c>
    </row>
    <row r="84" spans="1:11" ht="13.5" customHeight="1">
      <c r="A84" s="206" t="s">
        <v>119</v>
      </c>
      <c r="B84" s="207" t="s">
        <v>540</v>
      </c>
      <c r="C84" s="181"/>
      <c r="D84" s="224">
        <v>0</v>
      </c>
      <c r="E84" s="226" t="s">
        <v>515</v>
      </c>
      <c r="F84" s="218">
        <v>0</v>
      </c>
      <c r="G84" s="208">
        <v>0</v>
      </c>
      <c r="H84" s="204">
        <v>0</v>
      </c>
      <c r="I84" s="204" t="s">
        <v>336</v>
      </c>
      <c r="J84" s="204">
        <v>0</v>
      </c>
      <c r="K84" s="204">
        <v>0</v>
      </c>
    </row>
    <row r="85" spans="1:11" ht="13.5" customHeight="1">
      <c r="A85" s="221"/>
      <c r="B85" s="222" t="s">
        <v>111</v>
      </c>
      <c r="C85" s="181"/>
      <c r="D85" s="224">
        <v>0</v>
      </c>
      <c r="E85" s="208">
        <v>0</v>
      </c>
      <c r="F85" s="218">
        <v>0</v>
      </c>
      <c r="G85" s="208">
        <v>0</v>
      </c>
      <c r="H85" s="208">
        <v>0</v>
      </c>
      <c r="I85" s="208">
        <v>0</v>
      </c>
      <c r="J85" s="208">
        <v>0</v>
      </c>
      <c r="K85" s="208">
        <v>0</v>
      </c>
    </row>
    <row r="86" spans="1:11" ht="13.5" customHeight="1">
      <c r="A86" s="206"/>
      <c r="B86" s="207" t="s">
        <v>112</v>
      </c>
      <c r="C86" s="181"/>
      <c r="D86" s="224">
        <v>0</v>
      </c>
      <c r="E86" s="208">
        <v>0</v>
      </c>
      <c r="F86" s="218">
        <v>0</v>
      </c>
      <c r="G86" s="208">
        <v>0</v>
      </c>
      <c r="H86" s="208">
        <v>0</v>
      </c>
      <c r="I86" s="208">
        <v>0</v>
      </c>
      <c r="J86" s="208">
        <v>0</v>
      </c>
      <c r="K86" s="208">
        <v>0</v>
      </c>
    </row>
    <row r="87" spans="1:11" ht="13.5" customHeight="1">
      <c r="A87" s="206" t="s">
        <v>121</v>
      </c>
      <c r="B87" s="207" t="s">
        <v>541</v>
      </c>
      <c r="C87" s="181"/>
      <c r="D87" s="224">
        <v>0</v>
      </c>
      <c r="E87" s="204" t="s">
        <v>337</v>
      </c>
      <c r="F87" s="218">
        <v>0</v>
      </c>
      <c r="G87" s="204">
        <v>248</v>
      </c>
      <c r="H87" s="204">
        <v>1598</v>
      </c>
      <c r="I87" s="204" t="s">
        <v>336</v>
      </c>
      <c r="J87" s="204">
        <v>207</v>
      </c>
      <c r="K87" s="204">
        <v>181</v>
      </c>
    </row>
    <row r="88" spans="1:11" ht="13.5" customHeight="1">
      <c r="A88" s="221"/>
      <c r="B88" s="222" t="s">
        <v>111</v>
      </c>
      <c r="C88" s="181"/>
      <c r="D88" s="224">
        <v>0</v>
      </c>
      <c r="E88" s="208">
        <v>0</v>
      </c>
      <c r="F88" s="218">
        <v>0</v>
      </c>
      <c r="G88" s="218">
        <v>0</v>
      </c>
      <c r="H88" s="208">
        <v>15</v>
      </c>
      <c r="I88" s="208">
        <v>0</v>
      </c>
      <c r="J88" s="208">
        <v>5</v>
      </c>
      <c r="K88" s="208">
        <v>0</v>
      </c>
    </row>
    <row r="89" spans="1:11" ht="13.5" customHeight="1">
      <c r="A89" s="206"/>
      <c r="B89" s="207" t="s">
        <v>112</v>
      </c>
      <c r="C89" s="181"/>
      <c r="D89" s="224">
        <v>0</v>
      </c>
      <c r="E89" s="208">
        <v>0</v>
      </c>
      <c r="F89" s="218">
        <v>0</v>
      </c>
      <c r="G89" s="218">
        <v>0</v>
      </c>
      <c r="H89" s="208">
        <v>0</v>
      </c>
      <c r="I89" s="208">
        <v>0</v>
      </c>
      <c r="J89" s="208">
        <v>0</v>
      </c>
      <c r="K89" s="208">
        <v>0</v>
      </c>
    </row>
    <row r="90" spans="1:11" ht="13.5" customHeight="1">
      <c r="A90" s="206" t="s">
        <v>123</v>
      </c>
      <c r="B90" s="207" t="s">
        <v>542</v>
      </c>
      <c r="C90" s="181"/>
      <c r="D90" s="224">
        <v>0</v>
      </c>
      <c r="E90" s="226" t="s">
        <v>515</v>
      </c>
      <c r="F90" s="218">
        <v>0</v>
      </c>
      <c r="G90" s="218">
        <v>0</v>
      </c>
      <c r="H90" s="204">
        <v>0</v>
      </c>
      <c r="I90" s="204" t="s">
        <v>336</v>
      </c>
      <c r="J90" s="208">
        <v>0</v>
      </c>
      <c r="K90" s="204">
        <v>0</v>
      </c>
    </row>
    <row r="91" spans="1:11" ht="13.5" customHeight="1">
      <c r="A91" s="221"/>
      <c r="B91" s="222" t="s">
        <v>111</v>
      </c>
      <c r="C91" s="181"/>
      <c r="D91" s="224">
        <v>0</v>
      </c>
      <c r="E91" s="208">
        <v>0</v>
      </c>
      <c r="F91" s="218">
        <v>0</v>
      </c>
      <c r="G91" s="218">
        <v>0</v>
      </c>
      <c r="H91" s="208">
        <v>0</v>
      </c>
      <c r="I91" s="208">
        <v>0</v>
      </c>
      <c r="J91" s="204">
        <v>0</v>
      </c>
      <c r="K91" s="208">
        <v>0</v>
      </c>
    </row>
    <row r="92" spans="1:11" ht="13.5" customHeight="1">
      <c r="A92" s="206"/>
      <c r="B92" s="207" t="s">
        <v>112</v>
      </c>
      <c r="C92" s="181"/>
      <c r="D92" s="224">
        <v>0</v>
      </c>
      <c r="E92" s="208">
        <v>0</v>
      </c>
      <c r="F92" s="218">
        <v>0</v>
      </c>
      <c r="G92" s="218">
        <v>0</v>
      </c>
      <c r="H92" s="208">
        <v>0</v>
      </c>
      <c r="I92" s="208">
        <v>0</v>
      </c>
      <c r="J92" s="208">
        <v>0</v>
      </c>
      <c r="K92" s="208">
        <v>0</v>
      </c>
    </row>
    <row r="93" spans="1:11" ht="13.5" customHeight="1">
      <c r="A93" s="206" t="s">
        <v>125</v>
      </c>
      <c r="B93" s="207" t="s">
        <v>543</v>
      </c>
      <c r="C93" s="181"/>
      <c r="D93" s="224">
        <v>0</v>
      </c>
      <c r="E93" s="226" t="s">
        <v>515</v>
      </c>
      <c r="F93" s="218">
        <v>0</v>
      </c>
      <c r="G93" s="218">
        <v>0</v>
      </c>
      <c r="H93" s="204">
        <v>0</v>
      </c>
      <c r="I93" s="204" t="s">
        <v>336</v>
      </c>
      <c r="J93" s="208">
        <v>0</v>
      </c>
      <c r="K93" s="204">
        <v>0</v>
      </c>
    </row>
    <row r="94" spans="1:11" ht="13.5" customHeight="1">
      <c r="A94" s="221"/>
      <c r="B94" s="222" t="s">
        <v>111</v>
      </c>
      <c r="C94" s="181"/>
      <c r="D94" s="224">
        <v>0</v>
      </c>
      <c r="E94" s="208">
        <v>0</v>
      </c>
      <c r="F94" s="218">
        <v>0</v>
      </c>
      <c r="G94" s="218">
        <v>0</v>
      </c>
      <c r="H94" s="208">
        <v>0</v>
      </c>
      <c r="I94" s="208">
        <v>0</v>
      </c>
      <c r="J94" s="204">
        <v>0</v>
      </c>
      <c r="K94" s="208">
        <v>0</v>
      </c>
    </row>
    <row r="95" spans="1:11" ht="13.5" customHeight="1">
      <c r="A95" s="206"/>
      <c r="B95" s="207" t="s">
        <v>112</v>
      </c>
      <c r="C95" s="181"/>
      <c r="D95" s="224">
        <v>0</v>
      </c>
      <c r="E95" s="208">
        <v>0</v>
      </c>
      <c r="F95" s="218">
        <v>0</v>
      </c>
      <c r="G95" s="218">
        <v>0</v>
      </c>
      <c r="H95" s="208">
        <v>0</v>
      </c>
      <c r="I95" s="208">
        <v>0</v>
      </c>
      <c r="J95" s="208">
        <v>0</v>
      </c>
      <c r="K95" s="208">
        <v>0</v>
      </c>
    </row>
    <row r="96" spans="1:11" s="240" customFormat="1" ht="13.5" customHeight="1">
      <c r="A96" s="237" t="s">
        <v>91</v>
      </c>
      <c r="B96" s="238" t="s">
        <v>544</v>
      </c>
      <c r="C96" s="181"/>
      <c r="D96" s="239">
        <v>109</v>
      </c>
      <c r="E96" s="219" t="s">
        <v>337</v>
      </c>
      <c r="F96" s="219" t="s">
        <v>337</v>
      </c>
      <c r="G96" s="219">
        <v>470</v>
      </c>
      <c r="H96" s="239">
        <v>954</v>
      </c>
      <c r="I96" s="239">
        <v>24</v>
      </c>
      <c r="J96" s="239">
        <v>266</v>
      </c>
      <c r="K96" s="219">
        <v>475</v>
      </c>
    </row>
    <row r="97" spans="1:11" s="240" customFormat="1" ht="13.5" customHeight="1">
      <c r="A97" s="221"/>
      <c r="B97" s="222" t="s">
        <v>78</v>
      </c>
      <c r="C97" s="181"/>
      <c r="D97" s="205">
        <v>109</v>
      </c>
      <c r="E97" s="204">
        <v>15</v>
      </c>
      <c r="F97" s="204">
        <v>57</v>
      </c>
      <c r="G97" s="204">
        <v>470</v>
      </c>
      <c r="H97" s="205">
        <v>954</v>
      </c>
      <c r="I97" s="205">
        <v>24</v>
      </c>
      <c r="J97" s="205">
        <v>266</v>
      </c>
      <c r="K97" s="205">
        <v>508</v>
      </c>
    </row>
    <row r="98" spans="1:11" ht="13.5" customHeight="1">
      <c r="A98" s="206"/>
      <c r="B98" s="207" t="s">
        <v>529</v>
      </c>
      <c r="C98" s="181"/>
      <c r="D98" s="209">
        <v>16</v>
      </c>
      <c r="E98" s="208">
        <v>0</v>
      </c>
      <c r="F98" s="214" t="s">
        <v>511</v>
      </c>
      <c r="G98" s="214" t="s">
        <v>511</v>
      </c>
      <c r="H98" s="208">
        <v>1</v>
      </c>
      <c r="I98" s="208">
        <v>0</v>
      </c>
      <c r="J98" s="209">
        <v>1</v>
      </c>
      <c r="K98" s="209" t="s">
        <v>337</v>
      </c>
    </row>
    <row r="99" spans="1:11" ht="13.5" customHeight="1">
      <c r="A99" s="211"/>
      <c r="B99" s="212" t="s">
        <v>530</v>
      </c>
      <c r="C99" s="181"/>
      <c r="D99" s="232">
        <v>0</v>
      </c>
      <c r="E99" s="213">
        <v>0</v>
      </c>
      <c r="F99" s="214" t="s">
        <v>511</v>
      </c>
      <c r="G99" s="214" t="s">
        <v>511</v>
      </c>
      <c r="H99" s="213">
        <v>0</v>
      </c>
      <c r="I99" s="213">
        <v>0</v>
      </c>
      <c r="J99" s="213">
        <v>0</v>
      </c>
      <c r="K99" s="213">
        <v>0</v>
      </c>
    </row>
    <row r="100" spans="1:11" ht="13.5" customHeight="1">
      <c r="A100" s="215"/>
      <c r="B100" s="216" t="s">
        <v>81</v>
      </c>
      <c r="C100" s="181"/>
      <c r="D100" s="217">
        <v>1</v>
      </c>
      <c r="E100" s="217">
        <v>1</v>
      </c>
      <c r="F100" s="217">
        <v>0</v>
      </c>
      <c r="G100" s="214" t="s">
        <v>511</v>
      </c>
      <c r="H100" s="218">
        <v>100</v>
      </c>
      <c r="I100" s="219">
        <v>1</v>
      </c>
      <c r="J100" s="219">
        <v>100</v>
      </c>
      <c r="K100" s="219">
        <v>1</v>
      </c>
    </row>
    <row r="101" spans="1:11" ht="13.5" customHeight="1">
      <c r="A101" s="241" t="s">
        <v>130</v>
      </c>
      <c r="B101" s="242" t="s">
        <v>545</v>
      </c>
      <c r="C101" s="181">
        <f>7/8</f>
        <v>0.875</v>
      </c>
      <c r="D101" s="220">
        <v>7</v>
      </c>
      <c r="E101" s="204">
        <v>15</v>
      </c>
      <c r="F101" s="218">
        <v>0</v>
      </c>
      <c r="G101" s="218">
        <v>0</v>
      </c>
      <c r="H101" s="204">
        <v>13</v>
      </c>
      <c r="I101" s="205" t="s">
        <v>336</v>
      </c>
      <c r="J101" s="204">
        <v>13</v>
      </c>
      <c r="K101" s="204">
        <v>0</v>
      </c>
    </row>
    <row r="102" spans="1:11" ht="13.5" customHeight="1">
      <c r="A102" s="221"/>
      <c r="B102" s="207" t="s">
        <v>529</v>
      </c>
      <c r="C102" s="181"/>
      <c r="D102" s="223">
        <v>4</v>
      </c>
      <c r="E102" s="208">
        <v>0</v>
      </c>
      <c r="F102" s="218">
        <v>0</v>
      </c>
      <c r="G102" s="218">
        <v>0</v>
      </c>
      <c r="H102" s="208">
        <v>1</v>
      </c>
      <c r="I102" s="214" t="s">
        <v>511</v>
      </c>
      <c r="J102" s="214" t="s">
        <v>511</v>
      </c>
      <c r="K102" s="208">
        <v>0</v>
      </c>
    </row>
    <row r="103" spans="1:11" ht="13.5" customHeight="1">
      <c r="A103" s="206"/>
      <c r="B103" s="212" t="s">
        <v>530</v>
      </c>
      <c r="C103" s="181"/>
      <c r="D103" s="223">
        <v>0</v>
      </c>
      <c r="E103" s="208">
        <v>0</v>
      </c>
      <c r="F103" s="218">
        <v>0</v>
      </c>
      <c r="G103" s="218">
        <v>0</v>
      </c>
      <c r="H103" s="208">
        <v>0</v>
      </c>
      <c r="I103" s="214" t="s">
        <v>511</v>
      </c>
      <c r="J103" s="214" t="s">
        <v>511</v>
      </c>
      <c r="K103" s="208">
        <v>0</v>
      </c>
    </row>
    <row r="104" spans="1:11" ht="13.5" customHeight="1">
      <c r="A104" s="241" t="s">
        <v>132</v>
      </c>
      <c r="B104" s="242" t="s">
        <v>546</v>
      </c>
      <c r="C104" s="181">
        <f>6/8</f>
        <v>0.75</v>
      </c>
      <c r="D104" s="220">
        <v>3461</v>
      </c>
      <c r="E104" s="226" t="s">
        <v>515</v>
      </c>
      <c r="F104" s="204">
        <v>57</v>
      </c>
      <c r="G104" s="218">
        <v>0</v>
      </c>
      <c r="H104" s="204">
        <v>0</v>
      </c>
      <c r="I104" s="205" t="s">
        <v>336</v>
      </c>
      <c r="J104" s="204">
        <v>0</v>
      </c>
      <c r="K104" s="204">
        <v>1</v>
      </c>
    </row>
    <row r="105" spans="1:11" ht="13.5" customHeight="1">
      <c r="A105" s="221"/>
      <c r="B105" s="207" t="s">
        <v>529</v>
      </c>
      <c r="C105" s="181"/>
      <c r="D105" s="223">
        <v>0</v>
      </c>
      <c r="E105" s="208">
        <v>0</v>
      </c>
      <c r="F105" s="208">
        <v>0</v>
      </c>
      <c r="G105" s="218">
        <v>0</v>
      </c>
      <c r="H105" s="208">
        <v>0</v>
      </c>
      <c r="I105" s="214" t="s">
        <v>511</v>
      </c>
      <c r="J105" s="214" t="s">
        <v>511</v>
      </c>
      <c r="K105" s="208">
        <v>0</v>
      </c>
    </row>
    <row r="106" spans="1:11" ht="13.5" customHeight="1">
      <c r="A106" s="206"/>
      <c r="B106" s="212" t="s">
        <v>530</v>
      </c>
      <c r="C106" s="181"/>
      <c r="D106" s="223">
        <v>0</v>
      </c>
      <c r="E106" s="208">
        <v>0</v>
      </c>
      <c r="F106" s="208">
        <v>0</v>
      </c>
      <c r="G106" s="218">
        <v>0</v>
      </c>
      <c r="H106" s="208">
        <v>0</v>
      </c>
      <c r="I106" s="214" t="s">
        <v>511</v>
      </c>
      <c r="J106" s="214" t="s">
        <v>511</v>
      </c>
      <c r="K106" s="208">
        <v>0</v>
      </c>
    </row>
    <row r="107" spans="1:11" ht="13.5" customHeight="1">
      <c r="A107" s="215" t="s">
        <v>134</v>
      </c>
      <c r="B107" s="216" t="s">
        <v>547</v>
      </c>
      <c r="C107" s="181"/>
      <c r="D107" s="220">
        <v>50</v>
      </c>
      <c r="E107" s="226" t="s">
        <v>515</v>
      </c>
      <c r="F107" s="208">
        <v>0</v>
      </c>
      <c r="G107" s="204">
        <v>10</v>
      </c>
      <c r="H107" s="204">
        <v>20</v>
      </c>
      <c r="I107" s="205" t="s">
        <v>336</v>
      </c>
      <c r="J107" s="204">
        <v>1</v>
      </c>
      <c r="K107" s="204">
        <v>247</v>
      </c>
    </row>
    <row r="108" spans="1:11" ht="13.5" customHeight="1">
      <c r="A108" s="221"/>
      <c r="B108" s="207" t="s">
        <v>529</v>
      </c>
      <c r="C108" s="181"/>
      <c r="D108" s="223">
        <v>10</v>
      </c>
      <c r="E108" s="208">
        <v>0</v>
      </c>
      <c r="F108" s="208">
        <v>0</v>
      </c>
      <c r="G108" s="208">
        <v>0</v>
      </c>
      <c r="H108" s="208">
        <v>0</v>
      </c>
      <c r="I108" s="214" t="s">
        <v>511</v>
      </c>
      <c r="J108" s="214" t="s">
        <v>511</v>
      </c>
      <c r="K108" s="208">
        <v>0</v>
      </c>
    </row>
    <row r="109" spans="1:11" ht="13.5" customHeight="1">
      <c r="A109" s="206"/>
      <c r="B109" s="212" t="s">
        <v>530</v>
      </c>
      <c r="C109" s="181"/>
      <c r="D109" s="223">
        <v>0</v>
      </c>
      <c r="E109" s="208">
        <v>0</v>
      </c>
      <c r="F109" s="208">
        <v>0</v>
      </c>
      <c r="G109" s="208">
        <v>0</v>
      </c>
      <c r="H109" s="208">
        <v>0</v>
      </c>
      <c r="I109" s="214" t="s">
        <v>511</v>
      </c>
      <c r="J109" s="214" t="s">
        <v>511</v>
      </c>
      <c r="K109" s="208">
        <v>0</v>
      </c>
    </row>
    <row r="110" spans="1:11" ht="13.5" customHeight="1">
      <c r="A110" s="243" t="s">
        <v>136</v>
      </c>
      <c r="B110" s="244" t="s">
        <v>548</v>
      </c>
      <c r="C110" s="181">
        <f>3/8</f>
        <v>0.375</v>
      </c>
      <c r="D110" s="245" t="s">
        <v>337</v>
      </c>
      <c r="E110" s="226" t="s">
        <v>515</v>
      </c>
      <c r="F110" s="246" t="s">
        <v>337</v>
      </c>
      <c r="G110" s="208">
        <v>0</v>
      </c>
      <c r="H110" s="204">
        <v>22</v>
      </c>
      <c r="I110" s="205" t="s">
        <v>336</v>
      </c>
      <c r="J110" s="204">
        <v>22</v>
      </c>
      <c r="K110" s="205" t="s">
        <v>337</v>
      </c>
    </row>
    <row r="111" spans="1:11" ht="13.5" customHeight="1">
      <c r="A111" s="221"/>
      <c r="B111" s="207" t="s">
        <v>529</v>
      </c>
      <c r="C111" s="181"/>
      <c r="D111" s="223">
        <v>0</v>
      </c>
      <c r="E111" s="208">
        <v>0</v>
      </c>
      <c r="F111" s="247">
        <v>0</v>
      </c>
      <c r="G111" s="208">
        <v>0</v>
      </c>
      <c r="H111" s="208">
        <v>0</v>
      </c>
      <c r="I111" s="214" t="s">
        <v>511</v>
      </c>
      <c r="J111" s="214" t="s">
        <v>511</v>
      </c>
      <c r="K111" s="208">
        <v>0</v>
      </c>
    </row>
    <row r="112" spans="1:11" ht="13.5" customHeight="1">
      <c r="A112" s="206"/>
      <c r="B112" s="212" t="s">
        <v>530</v>
      </c>
      <c r="C112" s="181"/>
      <c r="D112" s="223">
        <v>0</v>
      </c>
      <c r="E112" s="208">
        <v>0</v>
      </c>
      <c r="F112" s="247">
        <v>0</v>
      </c>
      <c r="G112" s="208">
        <v>0</v>
      </c>
      <c r="H112" s="208">
        <v>0</v>
      </c>
      <c r="I112" s="214" t="s">
        <v>511</v>
      </c>
      <c r="J112" s="214" t="s">
        <v>511</v>
      </c>
      <c r="K112" s="208">
        <v>0</v>
      </c>
    </row>
    <row r="113" spans="1:11" ht="13.5" customHeight="1">
      <c r="A113" s="215" t="s">
        <v>138</v>
      </c>
      <c r="B113" s="216" t="s">
        <v>549</v>
      </c>
      <c r="C113" s="181"/>
      <c r="D113" s="220">
        <v>0</v>
      </c>
      <c r="E113" s="226" t="s">
        <v>515</v>
      </c>
      <c r="F113" s="247">
        <v>0</v>
      </c>
      <c r="G113" s="204">
        <v>460</v>
      </c>
      <c r="H113" s="204">
        <v>0</v>
      </c>
      <c r="I113" s="205" t="s">
        <v>336</v>
      </c>
      <c r="J113" s="204">
        <v>0</v>
      </c>
      <c r="K113" s="204">
        <v>68</v>
      </c>
    </row>
    <row r="114" spans="1:11" ht="13.5" customHeight="1">
      <c r="A114" s="221"/>
      <c r="B114" s="207" t="s">
        <v>529</v>
      </c>
      <c r="C114" s="181"/>
      <c r="D114" s="223">
        <v>0</v>
      </c>
      <c r="E114" s="208">
        <v>0</v>
      </c>
      <c r="F114" s="247">
        <v>0</v>
      </c>
      <c r="G114" s="208">
        <v>36</v>
      </c>
      <c r="H114" s="208">
        <v>0</v>
      </c>
      <c r="I114" s="214" t="s">
        <v>511</v>
      </c>
      <c r="J114" s="214" t="s">
        <v>511</v>
      </c>
      <c r="K114" s="208">
        <v>35</v>
      </c>
    </row>
    <row r="115" spans="1:11" ht="13.5" customHeight="1">
      <c r="A115" s="206"/>
      <c r="B115" s="212" t="s">
        <v>530</v>
      </c>
      <c r="C115" s="181"/>
      <c r="D115" s="223">
        <v>0</v>
      </c>
      <c r="E115" s="208">
        <v>0</v>
      </c>
      <c r="F115" s="247">
        <v>0</v>
      </c>
      <c r="G115" s="208">
        <v>0</v>
      </c>
      <c r="H115" s="208">
        <v>0</v>
      </c>
      <c r="I115" s="214" t="s">
        <v>511</v>
      </c>
      <c r="J115" s="214" t="s">
        <v>511</v>
      </c>
      <c r="K115" s="208">
        <v>0</v>
      </c>
    </row>
    <row r="116" spans="1:11" ht="13.5" customHeight="1">
      <c r="A116" s="206" t="s">
        <v>140</v>
      </c>
      <c r="B116" s="207" t="s">
        <v>550</v>
      </c>
      <c r="C116" s="181"/>
      <c r="D116" s="245">
        <v>550</v>
      </c>
      <c r="E116" s="226" t="s">
        <v>515</v>
      </c>
      <c r="F116" s="247">
        <v>0</v>
      </c>
      <c r="G116" s="208">
        <v>0</v>
      </c>
      <c r="H116" s="204">
        <v>669</v>
      </c>
      <c r="I116" s="205" t="s">
        <v>336</v>
      </c>
      <c r="J116" s="204">
        <v>0</v>
      </c>
      <c r="K116" s="204">
        <v>0</v>
      </c>
    </row>
    <row r="117" spans="1:11" ht="13.5" customHeight="1">
      <c r="A117" s="221"/>
      <c r="B117" s="207" t="s">
        <v>529</v>
      </c>
      <c r="C117" s="181"/>
      <c r="D117" s="248">
        <v>74</v>
      </c>
      <c r="E117" s="208">
        <v>0</v>
      </c>
      <c r="F117" s="247">
        <v>0</v>
      </c>
      <c r="G117" s="208">
        <v>0</v>
      </c>
      <c r="H117" s="208">
        <v>0</v>
      </c>
      <c r="I117" s="214" t="s">
        <v>511</v>
      </c>
      <c r="J117" s="214" t="s">
        <v>511</v>
      </c>
      <c r="K117" s="208">
        <v>0</v>
      </c>
    </row>
    <row r="118" spans="1:11" ht="13.5" customHeight="1">
      <c r="A118" s="206"/>
      <c r="B118" s="212" t="s">
        <v>530</v>
      </c>
      <c r="C118" s="181"/>
      <c r="D118" s="248">
        <v>0</v>
      </c>
      <c r="E118" s="208">
        <v>0</v>
      </c>
      <c r="F118" s="247">
        <v>0</v>
      </c>
      <c r="G118" s="208">
        <v>0</v>
      </c>
      <c r="H118" s="208">
        <v>0</v>
      </c>
      <c r="I118" s="214" t="s">
        <v>511</v>
      </c>
      <c r="J118" s="214" t="s">
        <v>511</v>
      </c>
      <c r="K118" s="208">
        <v>0</v>
      </c>
    </row>
    <row r="119" spans="1:11" ht="13.5" customHeight="1">
      <c r="A119" s="235" t="s">
        <v>93</v>
      </c>
      <c r="B119" s="236" t="s">
        <v>551</v>
      </c>
      <c r="C119" s="181"/>
      <c r="D119" s="205">
        <v>550</v>
      </c>
      <c r="E119" s="226" t="s">
        <v>515</v>
      </c>
      <c r="F119" s="247">
        <v>0</v>
      </c>
      <c r="G119" s="214" t="s">
        <v>511</v>
      </c>
      <c r="H119" s="204">
        <v>0</v>
      </c>
      <c r="I119" s="204">
        <v>0</v>
      </c>
      <c r="J119" s="204">
        <v>0</v>
      </c>
      <c r="K119" s="204">
        <v>0</v>
      </c>
    </row>
    <row r="120" spans="1:11" ht="13.5" customHeight="1">
      <c r="A120" s="206"/>
      <c r="B120" s="207" t="s">
        <v>78</v>
      </c>
      <c r="C120" s="181"/>
      <c r="D120" s="209">
        <v>550</v>
      </c>
      <c r="E120" s="249" t="s">
        <v>552</v>
      </c>
      <c r="F120" s="247">
        <v>0</v>
      </c>
      <c r="G120" s="214" t="s">
        <v>511</v>
      </c>
      <c r="H120" s="208">
        <v>0</v>
      </c>
      <c r="I120" s="208">
        <v>0</v>
      </c>
      <c r="J120" s="208">
        <v>0</v>
      </c>
      <c r="K120" s="208">
        <v>0</v>
      </c>
    </row>
    <row r="121" spans="1:11" ht="13.5" customHeight="1">
      <c r="A121" s="206"/>
      <c r="B121" s="207" t="s">
        <v>553</v>
      </c>
      <c r="C121" s="181"/>
      <c r="D121" s="209">
        <v>74</v>
      </c>
      <c r="E121" s="249" t="s">
        <v>552</v>
      </c>
      <c r="F121" s="214" t="s">
        <v>511</v>
      </c>
      <c r="G121" s="214" t="s">
        <v>511</v>
      </c>
      <c r="H121" s="208">
        <v>0</v>
      </c>
      <c r="I121" s="208">
        <v>0</v>
      </c>
      <c r="J121" s="208">
        <v>0</v>
      </c>
      <c r="K121" s="208">
        <v>0</v>
      </c>
    </row>
    <row r="122" spans="1:11" ht="13.5" customHeight="1">
      <c r="A122" s="206"/>
      <c r="B122" s="207" t="s">
        <v>554</v>
      </c>
      <c r="C122" s="181"/>
      <c r="D122" s="209">
        <v>0</v>
      </c>
      <c r="E122" s="249" t="s">
        <v>552</v>
      </c>
      <c r="F122" s="214" t="s">
        <v>511</v>
      </c>
      <c r="G122" s="214" t="s">
        <v>511</v>
      </c>
      <c r="H122" s="208">
        <v>0</v>
      </c>
      <c r="I122" s="208">
        <v>0</v>
      </c>
      <c r="J122" s="208">
        <v>0</v>
      </c>
      <c r="K122" s="208">
        <v>0</v>
      </c>
    </row>
    <row r="123" spans="1:11" ht="13.5" customHeight="1">
      <c r="A123" s="211"/>
      <c r="B123" s="212" t="s">
        <v>81</v>
      </c>
      <c r="C123" s="181"/>
      <c r="D123" s="250">
        <v>1</v>
      </c>
      <c r="E123" s="249" t="s">
        <v>536</v>
      </c>
      <c r="F123" s="247">
        <v>0</v>
      </c>
      <c r="G123" s="214" t="s">
        <v>511</v>
      </c>
      <c r="H123" s="251" t="s">
        <v>552</v>
      </c>
      <c r="I123" s="208">
        <v>0</v>
      </c>
      <c r="J123" s="208">
        <v>0</v>
      </c>
      <c r="K123" s="208">
        <v>0</v>
      </c>
    </row>
    <row r="124" spans="1:11" ht="24.75" customHeight="1">
      <c r="A124" s="252" t="s">
        <v>142</v>
      </c>
      <c r="B124" s="253" t="s">
        <v>555</v>
      </c>
      <c r="C124" s="234"/>
      <c r="D124" s="223">
        <v>1954</v>
      </c>
      <c r="E124" s="226" t="s">
        <v>515</v>
      </c>
      <c r="F124" s="208" t="s">
        <v>337</v>
      </c>
      <c r="G124" s="208">
        <v>0</v>
      </c>
      <c r="H124" s="208">
        <v>230</v>
      </c>
      <c r="I124" s="208">
        <v>5</v>
      </c>
      <c r="J124" s="208">
        <v>230</v>
      </c>
      <c r="K124" s="208" t="s">
        <v>337</v>
      </c>
    </row>
    <row r="125" spans="1:11" ht="13.5" customHeight="1">
      <c r="A125" s="221"/>
      <c r="B125" s="222" t="s">
        <v>128</v>
      </c>
      <c r="C125" s="181"/>
      <c r="D125" s="224" t="s">
        <v>337</v>
      </c>
      <c r="E125" s="208">
        <v>0</v>
      </c>
      <c r="F125" s="208">
        <v>0</v>
      </c>
      <c r="G125" s="208">
        <v>0</v>
      </c>
      <c r="H125" s="208">
        <v>0</v>
      </c>
      <c r="I125" s="208" t="s">
        <v>336</v>
      </c>
      <c r="J125" s="214" t="s">
        <v>511</v>
      </c>
      <c r="K125" s="208">
        <v>0</v>
      </c>
    </row>
    <row r="126" spans="1:11" ht="13.5" customHeight="1">
      <c r="A126" s="206"/>
      <c r="B126" s="207" t="s">
        <v>129</v>
      </c>
      <c r="C126" s="181"/>
      <c r="D126" s="224" t="s">
        <v>337</v>
      </c>
      <c r="E126" s="208">
        <v>0</v>
      </c>
      <c r="F126" s="208">
        <v>0</v>
      </c>
      <c r="G126" s="208">
        <v>0</v>
      </c>
      <c r="H126" s="208">
        <v>0</v>
      </c>
      <c r="I126" s="208" t="s">
        <v>336</v>
      </c>
      <c r="J126" s="214" t="s">
        <v>511</v>
      </c>
      <c r="K126" s="208">
        <v>0</v>
      </c>
    </row>
    <row r="127" spans="1:11" s="178" customFormat="1" ht="13.5" customHeight="1">
      <c r="A127" s="150" t="s">
        <v>556</v>
      </c>
      <c r="B127" s="174"/>
      <c r="C127" s="254"/>
      <c r="D127" s="174"/>
      <c r="E127" s="174"/>
      <c r="F127" s="176"/>
      <c r="G127" s="177"/>
      <c r="H127" s="177"/>
      <c r="I127" s="177"/>
      <c r="J127" s="177"/>
      <c r="K127" s="177"/>
    </row>
    <row r="128" spans="1:11" s="240" customFormat="1" ht="13.5" customHeight="1">
      <c r="A128" s="243" t="s">
        <v>147</v>
      </c>
      <c r="B128" s="244" t="s">
        <v>148</v>
      </c>
      <c r="C128" s="181">
        <f>7/8</f>
        <v>0.875</v>
      </c>
      <c r="D128" s="204">
        <v>4</v>
      </c>
      <c r="E128" s="226" t="s">
        <v>515</v>
      </c>
      <c r="F128" s="204">
        <v>0</v>
      </c>
      <c r="G128" s="204">
        <v>0</v>
      </c>
      <c r="H128" s="204">
        <v>0</v>
      </c>
      <c r="I128" s="204">
        <v>0</v>
      </c>
      <c r="J128" s="204">
        <v>0</v>
      </c>
      <c r="K128" s="204">
        <v>3</v>
      </c>
    </row>
    <row r="129" spans="1:11" s="240" customFormat="1" ht="13.5" customHeight="1">
      <c r="A129" s="243" t="s">
        <v>149</v>
      </c>
      <c r="B129" s="244" t="s">
        <v>557</v>
      </c>
      <c r="C129" s="181">
        <f>7/8</f>
        <v>0.875</v>
      </c>
      <c r="D129" s="204">
        <v>4</v>
      </c>
      <c r="E129" s="226" t="s">
        <v>515</v>
      </c>
      <c r="F129" s="204">
        <v>0</v>
      </c>
      <c r="G129" s="204">
        <v>1</v>
      </c>
      <c r="H129" s="204">
        <v>12</v>
      </c>
      <c r="I129" s="204">
        <v>120</v>
      </c>
      <c r="J129" s="204">
        <v>25</v>
      </c>
      <c r="K129" s="204">
        <v>1</v>
      </c>
    </row>
    <row r="130" spans="1:11" s="240" customFormat="1" ht="13.5" customHeight="1">
      <c r="A130" s="206"/>
      <c r="B130" s="207" t="s">
        <v>146</v>
      </c>
      <c r="C130" s="181"/>
      <c r="D130" s="208">
        <v>4</v>
      </c>
      <c r="E130" s="255" t="s">
        <v>336</v>
      </c>
      <c r="F130" s="226" t="s">
        <v>552</v>
      </c>
      <c r="G130" s="214" t="s">
        <v>511</v>
      </c>
      <c r="H130" s="208">
        <v>2</v>
      </c>
      <c r="I130" s="214" t="s">
        <v>511</v>
      </c>
      <c r="J130" s="214" t="s">
        <v>511</v>
      </c>
      <c r="K130" s="208">
        <v>0</v>
      </c>
    </row>
    <row r="131" spans="1:11" s="240" customFormat="1" ht="13.5" customHeight="1">
      <c r="A131" s="206" t="s">
        <v>151</v>
      </c>
      <c r="B131" s="207" t="s">
        <v>558</v>
      </c>
      <c r="C131" s="181"/>
      <c r="D131" s="208">
        <v>8</v>
      </c>
      <c r="E131" s="255" t="s">
        <v>336</v>
      </c>
      <c r="F131" s="226" t="s">
        <v>552</v>
      </c>
      <c r="G131" s="208">
        <v>2</v>
      </c>
      <c r="H131" s="208">
        <v>30</v>
      </c>
      <c r="I131" s="208">
        <v>120</v>
      </c>
      <c r="J131" s="208">
        <v>30</v>
      </c>
      <c r="K131" s="208">
        <v>10</v>
      </c>
    </row>
    <row r="132" spans="1:11" s="240" customFormat="1" ht="13.5" customHeight="1">
      <c r="A132" s="206"/>
      <c r="B132" s="207" t="s">
        <v>146</v>
      </c>
      <c r="C132" s="181"/>
      <c r="D132" s="208">
        <v>8</v>
      </c>
      <c r="E132" s="255" t="s">
        <v>336</v>
      </c>
      <c r="F132" s="226" t="s">
        <v>552</v>
      </c>
      <c r="G132" s="214" t="s">
        <v>511</v>
      </c>
      <c r="H132" s="208">
        <v>4</v>
      </c>
      <c r="I132" s="214" t="s">
        <v>511</v>
      </c>
      <c r="J132" s="214" t="s">
        <v>511</v>
      </c>
      <c r="K132" s="208">
        <v>0</v>
      </c>
    </row>
    <row r="133" spans="1:11" s="240" customFormat="1" ht="13.5" customHeight="1">
      <c r="A133" s="243" t="s">
        <v>153</v>
      </c>
      <c r="B133" s="244" t="s">
        <v>559</v>
      </c>
      <c r="C133" s="181">
        <f>6/8</f>
        <v>0.75</v>
      </c>
      <c r="D133" s="208">
        <v>240</v>
      </c>
      <c r="E133" s="255" t="s">
        <v>336</v>
      </c>
      <c r="F133" s="226" t="s">
        <v>552</v>
      </c>
      <c r="G133" s="208">
        <v>150</v>
      </c>
      <c r="H133" s="208">
        <v>523</v>
      </c>
      <c r="I133" s="214" t="s">
        <v>511</v>
      </c>
      <c r="J133" s="208">
        <v>240</v>
      </c>
      <c r="K133" s="208">
        <v>232</v>
      </c>
    </row>
    <row r="134" spans="1:11" s="240" customFormat="1" ht="13.5" customHeight="1">
      <c r="A134" s="206"/>
      <c r="B134" s="207" t="s">
        <v>146</v>
      </c>
      <c r="C134" s="181">
        <f>4/8</f>
        <v>0.5</v>
      </c>
      <c r="D134" s="208">
        <v>240</v>
      </c>
      <c r="E134" s="255" t="s">
        <v>336</v>
      </c>
      <c r="F134" s="226" t="s">
        <v>552</v>
      </c>
      <c r="G134" s="214" t="s">
        <v>511</v>
      </c>
      <c r="H134" s="208">
        <v>21</v>
      </c>
      <c r="I134" s="214" t="s">
        <v>511</v>
      </c>
      <c r="J134" s="214" t="s">
        <v>511</v>
      </c>
      <c r="K134" s="208">
        <v>0</v>
      </c>
    </row>
    <row r="135" spans="1:11" s="178" customFormat="1" ht="13.5" customHeight="1">
      <c r="A135" s="150" t="s">
        <v>489</v>
      </c>
      <c r="B135" s="174"/>
      <c r="C135" s="254"/>
      <c r="D135" s="174"/>
      <c r="E135" s="174"/>
      <c r="F135" s="176"/>
      <c r="G135" s="177"/>
      <c r="H135" s="177"/>
      <c r="I135" s="177"/>
      <c r="J135" s="177"/>
      <c r="K135" s="177"/>
    </row>
    <row r="136" spans="1:11" ht="13.5" customHeight="1">
      <c r="A136" s="243" t="s">
        <v>156</v>
      </c>
      <c r="B136" s="244" t="s">
        <v>157</v>
      </c>
      <c r="C136" s="181">
        <v>1</v>
      </c>
      <c r="D136" s="209">
        <v>780</v>
      </c>
      <c r="E136" s="208">
        <v>764</v>
      </c>
      <c r="F136" s="209">
        <v>654</v>
      </c>
      <c r="G136" s="208">
        <v>2575</v>
      </c>
      <c r="H136" s="208">
        <v>2736</v>
      </c>
      <c r="I136" s="209">
        <v>4800</v>
      </c>
      <c r="J136" s="208">
        <v>1250</v>
      </c>
      <c r="K136" s="208">
        <v>5726</v>
      </c>
    </row>
    <row r="137" spans="1:11" ht="13.5" customHeight="1">
      <c r="A137" s="256" t="s">
        <v>159</v>
      </c>
      <c r="B137" s="233" t="s">
        <v>160</v>
      </c>
      <c r="C137" s="234"/>
      <c r="D137" s="209" t="s">
        <v>552</v>
      </c>
      <c r="E137" s="209">
        <v>538</v>
      </c>
      <c r="F137" s="209">
        <v>0</v>
      </c>
      <c r="G137" s="208">
        <v>0</v>
      </c>
      <c r="H137" s="208" t="s">
        <v>336</v>
      </c>
      <c r="I137" s="208" t="s">
        <v>336</v>
      </c>
      <c r="J137" s="208" t="s">
        <v>337</v>
      </c>
      <c r="K137" s="208">
        <v>0</v>
      </c>
    </row>
    <row r="138" spans="1:11" ht="13.5" customHeight="1">
      <c r="A138" s="256" t="s">
        <v>161</v>
      </c>
      <c r="B138" s="233" t="s">
        <v>162</v>
      </c>
      <c r="C138" s="234"/>
      <c r="D138" s="209">
        <v>1517</v>
      </c>
      <c r="E138" s="249" t="s">
        <v>511</v>
      </c>
      <c r="F138" s="209">
        <v>1530</v>
      </c>
      <c r="G138" s="208">
        <v>2238</v>
      </c>
      <c r="H138" s="208">
        <v>2514</v>
      </c>
      <c r="I138" s="208">
        <v>1303</v>
      </c>
      <c r="J138" s="208">
        <v>1130</v>
      </c>
      <c r="K138" s="208">
        <v>1244</v>
      </c>
    </row>
    <row r="139" spans="1:11" ht="13.5" customHeight="1">
      <c r="A139" s="256" t="s">
        <v>163</v>
      </c>
      <c r="B139" s="233" t="s">
        <v>164</v>
      </c>
      <c r="C139" s="234"/>
      <c r="D139" s="209">
        <v>117</v>
      </c>
      <c r="E139" s="208">
        <v>84</v>
      </c>
      <c r="F139" s="209">
        <v>150</v>
      </c>
      <c r="G139" s="208">
        <v>116</v>
      </c>
      <c r="H139" s="208" t="s">
        <v>337</v>
      </c>
      <c r="I139" s="208" t="s">
        <v>336</v>
      </c>
      <c r="J139" s="208">
        <v>2</v>
      </c>
      <c r="K139" s="208">
        <v>132</v>
      </c>
    </row>
    <row r="140" spans="1:11" ht="13.5" customHeight="1">
      <c r="A140" s="256" t="s">
        <v>165</v>
      </c>
      <c r="B140" s="233" t="s">
        <v>166</v>
      </c>
      <c r="C140" s="234"/>
      <c r="D140" s="209">
        <v>270</v>
      </c>
      <c r="E140" s="208">
        <v>142</v>
      </c>
      <c r="F140" s="209">
        <v>0</v>
      </c>
      <c r="G140" s="208">
        <v>202</v>
      </c>
      <c r="H140" s="208">
        <v>168</v>
      </c>
      <c r="I140" s="208">
        <v>120</v>
      </c>
      <c r="J140" s="208">
        <v>93</v>
      </c>
      <c r="K140" s="208">
        <v>202</v>
      </c>
    </row>
    <row r="141" spans="1:11" ht="13.5" customHeight="1">
      <c r="A141" s="256" t="s">
        <v>167</v>
      </c>
      <c r="B141" s="233" t="s">
        <v>168</v>
      </c>
      <c r="C141" s="234"/>
      <c r="D141" s="209">
        <v>120</v>
      </c>
      <c r="E141" s="208" t="s">
        <v>337</v>
      </c>
      <c r="F141" s="209">
        <v>10</v>
      </c>
      <c r="G141" s="208">
        <v>19</v>
      </c>
      <c r="H141" s="208">
        <v>54</v>
      </c>
      <c r="I141" s="208">
        <v>80</v>
      </c>
      <c r="J141" s="208">
        <v>13</v>
      </c>
      <c r="K141" s="208">
        <v>21</v>
      </c>
    </row>
    <row r="142" spans="1:11" ht="13.5" customHeight="1">
      <c r="A142" s="256" t="s">
        <v>169</v>
      </c>
      <c r="B142" s="207" t="s">
        <v>170</v>
      </c>
      <c r="C142" s="181"/>
      <c r="D142" s="209">
        <v>300</v>
      </c>
      <c r="E142" s="208" t="s">
        <v>337</v>
      </c>
      <c r="F142" s="209">
        <v>0</v>
      </c>
      <c r="G142" s="208">
        <v>165</v>
      </c>
      <c r="H142" s="208">
        <v>93</v>
      </c>
      <c r="I142" s="208" t="s">
        <v>336</v>
      </c>
      <c r="J142" s="208">
        <v>10</v>
      </c>
      <c r="K142" s="208">
        <v>3227</v>
      </c>
    </row>
    <row r="143" spans="1:11" s="178" customFormat="1" ht="13.5" customHeight="1">
      <c r="A143" s="150" t="s">
        <v>560</v>
      </c>
      <c r="B143" s="174"/>
      <c r="C143" s="254"/>
      <c r="D143" s="174"/>
      <c r="E143" s="174"/>
      <c r="F143" s="176"/>
      <c r="G143" s="177"/>
      <c r="H143" s="177"/>
      <c r="I143" s="177"/>
      <c r="J143" s="177"/>
      <c r="K143" s="177"/>
    </row>
    <row r="144" spans="1:11" ht="14.25" customHeight="1">
      <c r="A144" s="257" t="s">
        <v>172</v>
      </c>
      <c r="B144" s="258" t="s">
        <v>561</v>
      </c>
      <c r="C144" s="181">
        <v>1</v>
      </c>
      <c r="D144" s="208">
        <v>8053</v>
      </c>
      <c r="E144" s="208">
        <v>5942</v>
      </c>
      <c r="F144" s="208">
        <v>4263</v>
      </c>
      <c r="G144" s="208">
        <v>10758</v>
      </c>
      <c r="H144" s="208">
        <v>28752</v>
      </c>
      <c r="I144" s="208">
        <v>44935</v>
      </c>
      <c r="J144" s="208">
        <v>6183</v>
      </c>
      <c r="K144" s="209">
        <v>38267</v>
      </c>
    </row>
    <row r="145" spans="1:11" ht="13.5" customHeight="1">
      <c r="A145" s="206" t="s">
        <v>174</v>
      </c>
      <c r="B145" s="207" t="s">
        <v>175</v>
      </c>
      <c r="C145" s="181"/>
      <c r="D145" s="208">
        <v>4079</v>
      </c>
      <c r="E145" s="208" t="s">
        <v>337</v>
      </c>
      <c r="F145" s="208">
        <v>5624</v>
      </c>
      <c r="G145" s="208">
        <v>1992</v>
      </c>
      <c r="H145" s="208">
        <v>7320</v>
      </c>
      <c r="I145" s="208" t="s">
        <v>336</v>
      </c>
      <c r="J145" s="208">
        <v>1817</v>
      </c>
      <c r="K145" s="209">
        <v>0</v>
      </c>
    </row>
    <row r="146" spans="1:11" ht="13.5" customHeight="1">
      <c r="A146" s="206" t="s">
        <v>176</v>
      </c>
      <c r="B146" s="207" t="s">
        <v>177</v>
      </c>
      <c r="C146" s="181"/>
      <c r="D146" s="208">
        <v>678</v>
      </c>
      <c r="E146" s="251" t="s">
        <v>336</v>
      </c>
      <c r="F146" s="208">
        <v>533</v>
      </c>
      <c r="G146" s="208">
        <v>147</v>
      </c>
      <c r="H146" s="208">
        <v>224</v>
      </c>
      <c r="I146" s="208">
        <v>310</v>
      </c>
      <c r="J146" s="208">
        <v>70</v>
      </c>
      <c r="K146" s="208">
        <v>0</v>
      </c>
    </row>
    <row r="147" spans="1:11" ht="15" customHeight="1">
      <c r="A147" s="252" t="s">
        <v>178</v>
      </c>
      <c r="B147" s="259" t="s">
        <v>179</v>
      </c>
      <c r="C147" s="181"/>
      <c r="D147" s="208">
        <v>272</v>
      </c>
      <c r="E147" s="208" t="s">
        <v>337</v>
      </c>
      <c r="F147" s="208" t="s">
        <v>337</v>
      </c>
      <c r="G147" s="214" t="s">
        <v>511</v>
      </c>
      <c r="H147" s="208">
        <v>70</v>
      </c>
      <c r="I147" s="208" t="s">
        <v>337</v>
      </c>
      <c r="J147" s="208" t="s">
        <v>337</v>
      </c>
      <c r="K147" s="208">
        <v>0</v>
      </c>
    </row>
    <row r="148" spans="1:11" ht="13.5" customHeight="1">
      <c r="A148" s="206" t="s">
        <v>180</v>
      </c>
      <c r="B148" s="207" t="s">
        <v>181</v>
      </c>
      <c r="C148" s="181"/>
      <c r="D148" s="208">
        <v>3</v>
      </c>
      <c r="E148" s="208" t="s">
        <v>337</v>
      </c>
      <c r="F148" s="208" t="s">
        <v>337</v>
      </c>
      <c r="G148" s="214" t="s">
        <v>511</v>
      </c>
      <c r="H148" s="208">
        <v>70</v>
      </c>
      <c r="I148" s="208" t="s">
        <v>337</v>
      </c>
      <c r="J148" s="208" t="s">
        <v>337</v>
      </c>
      <c r="K148" s="208">
        <v>70</v>
      </c>
    </row>
    <row r="149" spans="1:11" ht="14.25" customHeight="1">
      <c r="A149" s="206" t="s">
        <v>182</v>
      </c>
      <c r="B149" s="207" t="s">
        <v>183</v>
      </c>
      <c r="C149" s="181"/>
      <c r="D149" s="224" t="s">
        <v>337</v>
      </c>
      <c r="E149" s="208" t="s">
        <v>337</v>
      </c>
      <c r="F149" s="208" t="s">
        <v>337</v>
      </c>
      <c r="G149" s="214" t="s">
        <v>511</v>
      </c>
      <c r="H149" s="208">
        <v>1941</v>
      </c>
      <c r="I149" s="208" t="s">
        <v>336</v>
      </c>
      <c r="J149" s="208">
        <v>0</v>
      </c>
      <c r="K149" s="208">
        <v>0</v>
      </c>
    </row>
    <row r="150" spans="1:11" ht="21.75" customHeight="1">
      <c r="A150" s="206" t="s">
        <v>184</v>
      </c>
      <c r="B150" s="207" t="s">
        <v>185</v>
      </c>
      <c r="C150" s="181"/>
      <c r="D150" s="224" t="s">
        <v>337</v>
      </c>
      <c r="E150" s="208" t="s">
        <v>336</v>
      </c>
      <c r="F150" s="208" t="s">
        <v>409</v>
      </c>
      <c r="G150" s="214" t="s">
        <v>511</v>
      </c>
      <c r="H150" s="208">
        <v>11923</v>
      </c>
      <c r="I150" s="208" t="s">
        <v>336</v>
      </c>
      <c r="J150" s="208">
        <v>0</v>
      </c>
      <c r="K150" s="208">
        <v>0</v>
      </c>
    </row>
    <row r="151" spans="1:11" ht="13.5" customHeight="1">
      <c r="A151" s="252" t="s">
        <v>186</v>
      </c>
      <c r="B151" s="259" t="s">
        <v>187</v>
      </c>
      <c r="C151" s="181"/>
      <c r="D151" s="207"/>
      <c r="E151" s="207"/>
      <c r="F151" s="260">
        <v>3</v>
      </c>
      <c r="G151" s="261"/>
      <c r="H151" s="261"/>
      <c r="I151" s="261"/>
      <c r="J151" s="261"/>
      <c r="K151" s="261"/>
    </row>
    <row r="152" spans="1:11" ht="16.5" customHeight="1">
      <c r="A152" s="206" t="s">
        <v>188</v>
      </c>
      <c r="B152" s="222" t="s">
        <v>189</v>
      </c>
      <c r="C152" s="181"/>
      <c r="D152" s="208">
        <v>12</v>
      </c>
      <c r="E152" s="208" t="s">
        <v>337</v>
      </c>
      <c r="F152" s="208">
        <v>0</v>
      </c>
      <c r="G152" s="214" t="s">
        <v>511</v>
      </c>
      <c r="H152" s="208">
        <v>15</v>
      </c>
      <c r="I152" s="208" t="s">
        <v>337</v>
      </c>
      <c r="J152" s="208">
        <v>193</v>
      </c>
      <c r="K152" s="209">
        <v>3</v>
      </c>
    </row>
    <row r="153" spans="1:11" ht="21.75" customHeight="1">
      <c r="A153" s="206" t="s">
        <v>190</v>
      </c>
      <c r="B153" s="207" t="s">
        <v>191</v>
      </c>
      <c r="C153" s="181"/>
      <c r="D153" s="208">
        <v>10</v>
      </c>
      <c r="E153" s="208" t="s">
        <v>336</v>
      </c>
      <c r="F153" s="208">
        <v>0</v>
      </c>
      <c r="G153" s="214" t="s">
        <v>511</v>
      </c>
      <c r="H153" s="208">
        <v>11</v>
      </c>
      <c r="I153" s="208" t="s">
        <v>336</v>
      </c>
      <c r="J153" s="208">
        <v>193</v>
      </c>
      <c r="K153" s="208">
        <v>3</v>
      </c>
    </row>
    <row r="154" spans="1:11" ht="15.75" customHeight="1">
      <c r="A154" s="206" t="s">
        <v>192</v>
      </c>
      <c r="B154" s="207" t="s">
        <v>193</v>
      </c>
      <c r="C154" s="181"/>
      <c r="D154" s="208">
        <v>2</v>
      </c>
      <c r="E154" s="208" t="s">
        <v>337</v>
      </c>
      <c r="F154" s="208">
        <v>0</v>
      </c>
      <c r="G154" s="214" t="s">
        <v>511</v>
      </c>
      <c r="H154" s="208">
        <v>4</v>
      </c>
      <c r="I154" s="208" t="s">
        <v>336</v>
      </c>
      <c r="J154" s="208">
        <v>0</v>
      </c>
      <c r="K154" s="208">
        <v>5</v>
      </c>
    </row>
    <row r="155" spans="1:11" ht="15" customHeight="1">
      <c r="A155" s="206" t="s">
        <v>194</v>
      </c>
      <c r="B155" s="222" t="s">
        <v>195</v>
      </c>
      <c r="C155" s="181"/>
      <c r="D155" s="208">
        <v>5</v>
      </c>
      <c r="E155" s="208" t="s">
        <v>336</v>
      </c>
      <c r="F155" s="208">
        <v>0</v>
      </c>
      <c r="G155" s="208">
        <v>3</v>
      </c>
      <c r="H155" s="208">
        <v>70</v>
      </c>
      <c r="I155" s="208" t="s">
        <v>337</v>
      </c>
      <c r="J155" s="208">
        <v>219</v>
      </c>
      <c r="K155" s="208">
        <v>4</v>
      </c>
    </row>
    <row r="156" spans="1:11" ht="15.75" customHeight="1">
      <c r="A156" s="206" t="s">
        <v>196</v>
      </c>
      <c r="B156" s="207" t="s">
        <v>197</v>
      </c>
      <c r="C156" s="181"/>
      <c r="D156" s="208">
        <v>5</v>
      </c>
      <c r="E156" s="208" t="s">
        <v>336</v>
      </c>
      <c r="F156" s="208">
        <v>0</v>
      </c>
      <c r="G156" s="208">
        <v>3</v>
      </c>
      <c r="H156" s="208">
        <v>62</v>
      </c>
      <c r="I156" s="208" t="s">
        <v>336</v>
      </c>
      <c r="J156" s="208">
        <v>219</v>
      </c>
      <c r="K156" s="208">
        <v>4</v>
      </c>
    </row>
    <row r="157" spans="1:11" ht="15" customHeight="1">
      <c r="A157" s="211" t="s">
        <v>198</v>
      </c>
      <c r="B157" s="212" t="s">
        <v>199</v>
      </c>
      <c r="C157" s="181"/>
      <c r="D157" s="208">
        <v>0</v>
      </c>
      <c r="E157" s="208" t="s">
        <v>336</v>
      </c>
      <c r="F157" s="208">
        <v>0</v>
      </c>
      <c r="G157" s="214" t="s">
        <v>511</v>
      </c>
      <c r="H157" s="208">
        <v>0</v>
      </c>
      <c r="I157" s="208" t="s">
        <v>336</v>
      </c>
      <c r="J157" s="208">
        <v>0</v>
      </c>
      <c r="K157" s="208">
        <v>0</v>
      </c>
    </row>
    <row r="158" spans="1:11" ht="14.25" customHeight="1">
      <c r="A158" s="252" t="s">
        <v>200</v>
      </c>
      <c r="B158" s="259" t="s">
        <v>562</v>
      </c>
      <c r="C158" s="181"/>
      <c r="D158" s="207"/>
      <c r="E158" s="207"/>
      <c r="F158" s="262"/>
      <c r="G158" s="261"/>
      <c r="H158" s="261"/>
      <c r="I158" s="261"/>
      <c r="J158" s="261"/>
      <c r="K158" s="261"/>
    </row>
    <row r="159" spans="1:11" ht="15.75" customHeight="1">
      <c r="A159" s="221" t="s">
        <v>202</v>
      </c>
      <c r="B159" s="222" t="s">
        <v>189</v>
      </c>
      <c r="C159" s="181"/>
      <c r="D159" s="208">
        <v>0</v>
      </c>
      <c r="E159" s="208" t="s">
        <v>336</v>
      </c>
      <c r="F159" s="208">
        <v>0</v>
      </c>
      <c r="G159" s="214" t="s">
        <v>511</v>
      </c>
      <c r="H159" s="208">
        <v>1</v>
      </c>
      <c r="I159" s="208" t="s">
        <v>336</v>
      </c>
      <c r="J159" s="208">
        <v>0</v>
      </c>
      <c r="K159" s="208">
        <v>0</v>
      </c>
    </row>
    <row r="160" spans="1:11" ht="21.75" customHeight="1">
      <c r="A160" s="206" t="s">
        <v>203</v>
      </c>
      <c r="B160" s="207" t="s">
        <v>191</v>
      </c>
      <c r="C160" s="181"/>
      <c r="D160" s="208">
        <v>0</v>
      </c>
      <c r="E160" s="208" t="s">
        <v>336</v>
      </c>
      <c r="F160" s="208">
        <v>0</v>
      </c>
      <c r="G160" s="214" t="s">
        <v>511</v>
      </c>
      <c r="H160" s="208">
        <v>0</v>
      </c>
      <c r="I160" s="208" t="s">
        <v>336</v>
      </c>
      <c r="J160" s="208">
        <v>0</v>
      </c>
      <c r="K160" s="208">
        <v>0</v>
      </c>
    </row>
    <row r="161" spans="1:11" ht="15.75" customHeight="1">
      <c r="A161" s="206" t="s">
        <v>204</v>
      </c>
      <c r="B161" s="207" t="s">
        <v>193</v>
      </c>
      <c r="C161" s="181"/>
      <c r="D161" s="208">
        <v>0</v>
      </c>
      <c r="E161" s="208" t="s">
        <v>336</v>
      </c>
      <c r="F161" s="208">
        <v>0</v>
      </c>
      <c r="G161" s="214" t="s">
        <v>511</v>
      </c>
      <c r="H161" s="208">
        <v>1</v>
      </c>
      <c r="I161" s="208" t="s">
        <v>336</v>
      </c>
      <c r="J161" s="208">
        <v>0</v>
      </c>
      <c r="K161" s="208">
        <v>0</v>
      </c>
    </row>
    <row r="162" spans="1:11" ht="15" customHeight="1">
      <c r="A162" s="206" t="s">
        <v>205</v>
      </c>
      <c r="B162" s="222" t="s">
        <v>195</v>
      </c>
      <c r="C162" s="181"/>
      <c r="D162" s="208">
        <v>0</v>
      </c>
      <c r="E162" s="208" t="s">
        <v>336</v>
      </c>
      <c r="F162" s="208">
        <v>0</v>
      </c>
      <c r="G162" s="208">
        <v>1</v>
      </c>
      <c r="H162" s="208">
        <v>0</v>
      </c>
      <c r="I162" s="208" t="s">
        <v>336</v>
      </c>
      <c r="J162" s="208">
        <v>0</v>
      </c>
      <c r="K162" s="208">
        <v>0</v>
      </c>
    </row>
    <row r="163" spans="1:11" ht="14.25" customHeight="1">
      <c r="A163" s="206" t="s">
        <v>206</v>
      </c>
      <c r="B163" s="207" t="s">
        <v>197</v>
      </c>
      <c r="C163" s="181"/>
      <c r="D163" s="208">
        <v>0</v>
      </c>
      <c r="E163" s="208" t="s">
        <v>336</v>
      </c>
      <c r="F163" s="208">
        <v>0</v>
      </c>
      <c r="G163" s="214" t="s">
        <v>511</v>
      </c>
      <c r="H163" s="208">
        <v>0</v>
      </c>
      <c r="I163" s="208" t="s">
        <v>336</v>
      </c>
      <c r="J163" s="208">
        <v>0</v>
      </c>
      <c r="K163" s="208">
        <v>0</v>
      </c>
    </row>
    <row r="164" spans="1:11" ht="15" customHeight="1">
      <c r="A164" s="206" t="s">
        <v>207</v>
      </c>
      <c r="B164" s="207" t="s">
        <v>199</v>
      </c>
      <c r="C164" s="181"/>
      <c r="D164" s="208">
        <v>0</v>
      </c>
      <c r="E164" s="208" t="s">
        <v>336</v>
      </c>
      <c r="F164" s="208">
        <v>0</v>
      </c>
      <c r="G164" s="208">
        <v>1</v>
      </c>
      <c r="H164" s="208">
        <v>0</v>
      </c>
      <c r="I164" s="208" t="s">
        <v>336</v>
      </c>
      <c r="J164" s="208">
        <v>0</v>
      </c>
      <c r="K164" s="208">
        <v>0</v>
      </c>
    </row>
    <row r="165" spans="1:11" ht="23.25" customHeight="1">
      <c r="A165" s="252" t="s">
        <v>208</v>
      </c>
      <c r="B165" s="259" t="s">
        <v>209</v>
      </c>
      <c r="C165" s="181"/>
      <c r="D165" s="213">
        <v>0</v>
      </c>
      <c r="E165" s="208" t="s">
        <v>337</v>
      </c>
      <c r="F165" s="208">
        <v>0</v>
      </c>
      <c r="G165" s="214" t="s">
        <v>511</v>
      </c>
      <c r="H165" s="208">
        <v>0</v>
      </c>
      <c r="I165" s="208" t="s">
        <v>337</v>
      </c>
      <c r="J165" s="208">
        <v>0</v>
      </c>
      <c r="K165" s="208">
        <v>0</v>
      </c>
    </row>
    <row r="166" spans="1:11" ht="16.5" customHeight="1">
      <c r="A166" s="221" t="s">
        <v>210</v>
      </c>
      <c r="B166" s="207" t="s">
        <v>211</v>
      </c>
      <c r="C166" s="181"/>
      <c r="D166" s="220">
        <v>2116</v>
      </c>
      <c r="E166" s="208" t="s">
        <v>337</v>
      </c>
      <c r="F166" s="208">
        <v>0</v>
      </c>
      <c r="G166" s="214" t="s">
        <v>511</v>
      </c>
      <c r="H166" s="208">
        <v>9</v>
      </c>
      <c r="I166" s="208" t="s">
        <v>336</v>
      </c>
      <c r="J166" s="208">
        <v>0</v>
      </c>
      <c r="K166" s="208">
        <v>0</v>
      </c>
    </row>
    <row r="167" spans="1:11" ht="13.5" customHeight="1">
      <c r="A167" s="221" t="s">
        <v>212</v>
      </c>
      <c r="B167" s="222" t="s">
        <v>213</v>
      </c>
      <c r="C167" s="181"/>
      <c r="D167" s="223">
        <v>0</v>
      </c>
      <c r="E167" s="208" t="s">
        <v>336</v>
      </c>
      <c r="F167" s="208">
        <v>0</v>
      </c>
      <c r="G167" s="214" t="s">
        <v>511</v>
      </c>
      <c r="H167" s="208">
        <v>0</v>
      </c>
      <c r="I167" s="208" t="s">
        <v>336</v>
      </c>
      <c r="J167" s="208">
        <v>0</v>
      </c>
      <c r="K167" s="208">
        <v>0</v>
      </c>
    </row>
    <row r="168" spans="1:11" ht="15.75" customHeight="1">
      <c r="A168" s="221" t="s">
        <v>214</v>
      </c>
      <c r="B168" s="207" t="s">
        <v>215</v>
      </c>
      <c r="C168" s="181"/>
      <c r="D168" s="223">
        <v>0</v>
      </c>
      <c r="E168" s="208" t="s">
        <v>336</v>
      </c>
      <c r="F168" s="208">
        <v>0</v>
      </c>
      <c r="G168" s="214" t="s">
        <v>511</v>
      </c>
      <c r="H168" s="208">
        <v>0</v>
      </c>
      <c r="I168" s="208" t="s">
        <v>336</v>
      </c>
      <c r="J168" s="208">
        <v>0</v>
      </c>
      <c r="K168" s="208">
        <v>0</v>
      </c>
    </row>
    <row r="169" spans="1:11" ht="13.5" customHeight="1">
      <c r="A169" s="243" t="s">
        <v>216</v>
      </c>
      <c r="B169" s="244" t="s">
        <v>217</v>
      </c>
      <c r="C169" s="181">
        <f>2/8</f>
        <v>0.25</v>
      </c>
      <c r="D169" s="248" t="s">
        <v>337</v>
      </c>
      <c r="E169" s="263" t="s">
        <v>337</v>
      </c>
      <c r="F169" s="209" t="s">
        <v>337</v>
      </c>
      <c r="G169" s="214" t="s">
        <v>511</v>
      </c>
      <c r="H169" s="208">
        <v>22450</v>
      </c>
      <c r="I169" s="209" t="s">
        <v>337</v>
      </c>
      <c r="J169" s="208">
        <v>8000</v>
      </c>
      <c r="K169" s="209" t="s">
        <v>337</v>
      </c>
    </row>
    <row r="170" spans="1:11" ht="13.5" customHeight="1">
      <c r="A170" s="206" t="s">
        <v>218</v>
      </c>
      <c r="B170" s="207" t="s">
        <v>219</v>
      </c>
      <c r="C170" s="181"/>
      <c r="D170" s="224" t="s">
        <v>337</v>
      </c>
      <c r="E170" s="208" t="s">
        <v>337</v>
      </c>
      <c r="F170" s="208" t="s">
        <v>337</v>
      </c>
      <c r="G170" s="214" t="s">
        <v>511</v>
      </c>
      <c r="H170" s="208" t="s">
        <v>337</v>
      </c>
      <c r="I170" s="208" t="s">
        <v>337</v>
      </c>
      <c r="J170" s="208" t="s">
        <v>337</v>
      </c>
      <c r="K170" s="208" t="s">
        <v>337</v>
      </c>
    </row>
    <row r="171" spans="1:11" ht="13.5" customHeight="1">
      <c r="A171" s="206" t="s">
        <v>220</v>
      </c>
      <c r="B171" s="207" t="s">
        <v>221</v>
      </c>
      <c r="C171" s="181"/>
      <c r="D171" s="224" t="s">
        <v>337</v>
      </c>
      <c r="E171" s="208" t="s">
        <v>337</v>
      </c>
      <c r="F171" s="208" t="s">
        <v>337</v>
      </c>
      <c r="G171" s="214" t="s">
        <v>511</v>
      </c>
      <c r="H171" s="208" t="s">
        <v>337</v>
      </c>
      <c r="I171" s="208" t="s">
        <v>337</v>
      </c>
      <c r="J171" s="208" t="s">
        <v>337</v>
      </c>
      <c r="K171" s="208" t="s">
        <v>337</v>
      </c>
    </row>
    <row r="172" spans="1:11" ht="13.5" customHeight="1">
      <c r="A172" s="206" t="s">
        <v>222</v>
      </c>
      <c r="B172" s="212" t="s">
        <v>223</v>
      </c>
      <c r="C172" s="181"/>
      <c r="D172" s="224" t="s">
        <v>337</v>
      </c>
      <c r="E172" s="208" t="s">
        <v>337</v>
      </c>
      <c r="F172" s="208" t="s">
        <v>337</v>
      </c>
      <c r="G172" s="214" t="s">
        <v>511</v>
      </c>
      <c r="H172" s="208" t="s">
        <v>337</v>
      </c>
      <c r="I172" s="208" t="s">
        <v>337</v>
      </c>
      <c r="J172" s="208" t="s">
        <v>337</v>
      </c>
      <c r="K172" s="208" t="s">
        <v>337</v>
      </c>
    </row>
    <row r="173" spans="1:11" ht="13.5" customHeight="1">
      <c r="A173" s="243" t="s">
        <v>224</v>
      </c>
      <c r="B173" s="244" t="s">
        <v>225</v>
      </c>
      <c r="C173" s="181">
        <v>0</v>
      </c>
      <c r="D173" s="248" t="s">
        <v>337</v>
      </c>
      <c r="E173" s="263" t="s">
        <v>337</v>
      </c>
      <c r="F173" s="209" t="s">
        <v>337</v>
      </c>
      <c r="G173" s="214" t="s">
        <v>511</v>
      </c>
      <c r="H173" s="209" t="s">
        <v>337</v>
      </c>
      <c r="I173" s="209" t="s">
        <v>337</v>
      </c>
      <c r="J173" s="209" t="s">
        <v>337</v>
      </c>
      <c r="K173" s="209" t="s">
        <v>337</v>
      </c>
    </row>
    <row r="174" spans="1:11" ht="13.5" customHeight="1">
      <c r="A174" s="206" t="s">
        <v>226</v>
      </c>
      <c r="B174" s="207" t="s">
        <v>227</v>
      </c>
      <c r="C174" s="181"/>
      <c r="D174" s="223">
        <v>11220</v>
      </c>
      <c r="E174" s="208" t="s">
        <v>337</v>
      </c>
      <c r="F174" s="208" t="s">
        <v>337</v>
      </c>
      <c r="G174" s="214" t="s">
        <v>511</v>
      </c>
      <c r="H174" s="208">
        <v>2170</v>
      </c>
      <c r="I174" s="208" t="s">
        <v>337</v>
      </c>
      <c r="J174" s="208">
        <v>1666</v>
      </c>
      <c r="K174" s="208" t="s">
        <v>337</v>
      </c>
    </row>
    <row r="175" spans="1:11" ht="13.5" customHeight="1">
      <c r="A175" s="206" t="s">
        <v>228</v>
      </c>
      <c r="B175" s="207" t="s">
        <v>229</v>
      </c>
      <c r="C175" s="181"/>
      <c r="D175" s="224" t="s">
        <v>337</v>
      </c>
      <c r="E175" s="208" t="s">
        <v>336</v>
      </c>
      <c r="F175" s="208" t="s">
        <v>337</v>
      </c>
      <c r="G175" s="214" t="s">
        <v>511</v>
      </c>
      <c r="H175" s="208" t="s">
        <v>337</v>
      </c>
      <c r="I175" s="208" t="s">
        <v>337</v>
      </c>
      <c r="J175" s="208">
        <v>0</v>
      </c>
      <c r="K175" s="208" t="s">
        <v>337</v>
      </c>
    </row>
    <row r="176" spans="1:11" s="178" customFormat="1" ht="13.5" customHeight="1">
      <c r="A176" s="150" t="s">
        <v>563</v>
      </c>
      <c r="B176" s="174"/>
      <c r="C176" s="254"/>
      <c r="D176" s="174"/>
      <c r="E176" s="174"/>
      <c r="F176" s="176"/>
      <c r="G176" s="177"/>
      <c r="H176" s="177"/>
      <c r="I176" s="177"/>
      <c r="J176" s="177"/>
      <c r="K176" s="177"/>
    </row>
    <row r="177" spans="1:11" ht="13.5" customHeight="1">
      <c r="A177" s="264" t="s">
        <v>233</v>
      </c>
      <c r="B177" s="265" t="s">
        <v>234</v>
      </c>
      <c r="C177" s="181">
        <v>1</v>
      </c>
      <c r="D177" s="223">
        <v>10</v>
      </c>
      <c r="E177" s="208">
        <v>3</v>
      </c>
      <c r="F177" s="208">
        <v>5</v>
      </c>
      <c r="G177" s="208">
        <v>5</v>
      </c>
      <c r="H177" s="208">
        <v>19</v>
      </c>
      <c r="I177" s="208">
        <v>27</v>
      </c>
      <c r="J177" s="208">
        <v>5</v>
      </c>
      <c r="K177" s="208">
        <v>10</v>
      </c>
    </row>
    <row r="178" spans="1:11" ht="13.5" customHeight="1">
      <c r="A178" s="179"/>
      <c r="B178" s="180" t="s">
        <v>232</v>
      </c>
      <c r="C178" s="181">
        <f>5/8</f>
        <v>0.625</v>
      </c>
      <c r="D178" s="223">
        <v>7</v>
      </c>
      <c r="E178" s="209">
        <v>21</v>
      </c>
      <c r="F178" s="208">
        <v>3</v>
      </c>
      <c r="G178" s="214" t="s">
        <v>511</v>
      </c>
      <c r="H178" s="208">
        <v>19</v>
      </c>
      <c r="I178" s="214" t="s">
        <v>511</v>
      </c>
      <c r="J178" s="214" t="s">
        <v>511</v>
      </c>
      <c r="K178" s="208">
        <v>13</v>
      </c>
    </row>
    <row r="179" spans="1:11" ht="13.5" customHeight="1">
      <c r="A179" s="156" t="s">
        <v>235</v>
      </c>
      <c r="B179" s="157" t="s">
        <v>236</v>
      </c>
      <c r="C179" s="181"/>
      <c r="D179" s="223">
        <v>7</v>
      </c>
      <c r="E179" s="208">
        <v>2</v>
      </c>
      <c r="F179" s="208">
        <v>2</v>
      </c>
      <c r="G179" s="208">
        <v>4</v>
      </c>
      <c r="H179" s="208">
        <v>16</v>
      </c>
      <c r="I179" s="208">
        <v>18</v>
      </c>
      <c r="J179" s="208">
        <v>4</v>
      </c>
      <c r="K179" s="208">
        <v>6</v>
      </c>
    </row>
    <row r="180" spans="1:11" ht="13.5" customHeight="1">
      <c r="A180" s="156"/>
      <c r="B180" s="157" t="s">
        <v>232</v>
      </c>
      <c r="C180" s="181"/>
      <c r="D180" s="223">
        <v>5</v>
      </c>
      <c r="E180" s="209">
        <v>14</v>
      </c>
      <c r="F180" s="208">
        <v>2</v>
      </c>
      <c r="G180" s="214" t="s">
        <v>511</v>
      </c>
      <c r="H180" s="208">
        <v>16</v>
      </c>
      <c r="I180" s="214" t="s">
        <v>511</v>
      </c>
      <c r="J180" s="214" t="s">
        <v>511</v>
      </c>
      <c r="K180" s="208">
        <v>7</v>
      </c>
    </row>
    <row r="181" spans="1:11" ht="13.5" customHeight="1">
      <c r="A181" s="188" t="s">
        <v>237</v>
      </c>
      <c r="B181" s="189" t="s">
        <v>238</v>
      </c>
      <c r="C181" s="181"/>
      <c r="D181" s="223">
        <v>3</v>
      </c>
      <c r="E181" s="208">
        <v>1</v>
      </c>
      <c r="F181" s="208">
        <v>3</v>
      </c>
      <c r="G181" s="208">
        <v>1</v>
      </c>
      <c r="H181" s="208">
        <v>3</v>
      </c>
      <c r="I181" s="208">
        <v>9</v>
      </c>
      <c r="J181" s="208">
        <v>1</v>
      </c>
      <c r="K181" s="208">
        <v>4</v>
      </c>
    </row>
    <row r="182" spans="1:11" ht="13.5" customHeight="1">
      <c r="A182" s="266"/>
      <c r="B182" s="267" t="s">
        <v>232</v>
      </c>
      <c r="C182" s="181"/>
      <c r="D182" s="223">
        <v>2</v>
      </c>
      <c r="E182" s="209">
        <v>7</v>
      </c>
      <c r="F182" s="208">
        <v>1</v>
      </c>
      <c r="G182" s="214" t="s">
        <v>511</v>
      </c>
      <c r="H182" s="208">
        <v>3</v>
      </c>
      <c r="I182" s="214" t="s">
        <v>511</v>
      </c>
      <c r="J182" s="214" t="s">
        <v>511</v>
      </c>
      <c r="K182" s="208">
        <v>6</v>
      </c>
    </row>
    <row r="183" spans="1:11" ht="13.5" customHeight="1">
      <c r="A183" s="182" t="s">
        <v>239</v>
      </c>
      <c r="B183" s="183" t="s">
        <v>240</v>
      </c>
      <c r="C183" s="181">
        <v>1</v>
      </c>
      <c r="D183" s="223">
        <v>2</v>
      </c>
      <c r="E183" s="208">
        <v>3</v>
      </c>
      <c r="F183" s="208">
        <v>1</v>
      </c>
      <c r="G183" s="208">
        <v>4</v>
      </c>
      <c r="H183" s="208">
        <v>9</v>
      </c>
      <c r="I183" s="208">
        <v>12</v>
      </c>
      <c r="J183" s="208">
        <v>2</v>
      </c>
      <c r="K183" s="208">
        <v>3</v>
      </c>
    </row>
    <row r="184" spans="1:11" ht="13.5" customHeight="1">
      <c r="A184" s="268"/>
      <c r="B184" s="269" t="s">
        <v>232</v>
      </c>
      <c r="C184" s="181">
        <f>5/8</f>
        <v>0.625</v>
      </c>
      <c r="D184" s="223">
        <v>2</v>
      </c>
      <c r="E184" s="209">
        <v>21</v>
      </c>
      <c r="F184" s="208">
        <v>1</v>
      </c>
      <c r="G184" s="214" t="s">
        <v>511</v>
      </c>
      <c r="H184" s="208">
        <v>9</v>
      </c>
      <c r="I184" s="214" t="s">
        <v>511</v>
      </c>
      <c r="J184" s="214" t="s">
        <v>511</v>
      </c>
      <c r="K184" s="208">
        <v>3</v>
      </c>
    </row>
    <row r="185" spans="1:11" ht="13.5" customHeight="1">
      <c r="A185" s="270" t="s">
        <v>241</v>
      </c>
      <c r="B185" s="271" t="s">
        <v>242</v>
      </c>
      <c r="C185" s="181"/>
      <c r="D185" s="223">
        <v>1</v>
      </c>
      <c r="E185" s="208">
        <v>2</v>
      </c>
      <c r="F185" s="208">
        <v>1</v>
      </c>
      <c r="G185" s="208">
        <v>3</v>
      </c>
      <c r="H185" s="208">
        <v>9</v>
      </c>
      <c r="I185" s="208">
        <v>9</v>
      </c>
      <c r="J185" s="208">
        <v>2</v>
      </c>
      <c r="K185" s="208">
        <v>3</v>
      </c>
    </row>
    <row r="186" spans="1:11" ht="13.5" customHeight="1">
      <c r="A186" s="188"/>
      <c r="B186" s="189" t="s">
        <v>232</v>
      </c>
      <c r="C186" s="181"/>
      <c r="D186" s="223">
        <v>1</v>
      </c>
      <c r="E186" s="209">
        <v>14</v>
      </c>
      <c r="F186" s="208">
        <v>1</v>
      </c>
      <c r="G186" s="214" t="s">
        <v>511</v>
      </c>
      <c r="H186" s="208">
        <v>9</v>
      </c>
      <c r="I186" s="214" t="s">
        <v>511</v>
      </c>
      <c r="J186" s="214" t="s">
        <v>511</v>
      </c>
      <c r="K186" s="208">
        <v>3</v>
      </c>
    </row>
    <row r="187" spans="1:11" ht="13.5" customHeight="1">
      <c r="A187" s="188" t="s">
        <v>243</v>
      </c>
      <c r="B187" s="189" t="s">
        <v>244</v>
      </c>
      <c r="C187" s="181"/>
      <c r="D187" s="223">
        <v>1</v>
      </c>
      <c r="E187" s="208">
        <v>1</v>
      </c>
      <c r="F187" s="208">
        <v>0</v>
      </c>
      <c r="G187" s="208">
        <v>1</v>
      </c>
      <c r="H187" s="208">
        <v>0</v>
      </c>
      <c r="I187" s="208">
        <v>2</v>
      </c>
      <c r="J187" s="208">
        <v>0</v>
      </c>
      <c r="K187" s="208">
        <v>0</v>
      </c>
    </row>
    <row r="188" spans="1:11" ht="13.5" customHeight="1">
      <c r="A188" s="266"/>
      <c r="B188" s="267" t="s">
        <v>232</v>
      </c>
      <c r="C188" s="181"/>
      <c r="D188" s="223">
        <v>1</v>
      </c>
      <c r="E188" s="209">
        <v>7</v>
      </c>
      <c r="F188" s="208">
        <v>0</v>
      </c>
      <c r="G188" s="214" t="s">
        <v>511</v>
      </c>
      <c r="H188" s="208">
        <v>0</v>
      </c>
      <c r="I188" s="214" t="s">
        <v>511</v>
      </c>
      <c r="J188" s="214" t="s">
        <v>511</v>
      </c>
      <c r="K188" s="208">
        <v>0</v>
      </c>
    </row>
    <row r="189" spans="1:11" ht="13.5" customHeight="1">
      <c r="A189" s="272" t="s">
        <v>245</v>
      </c>
      <c r="B189" s="271" t="s">
        <v>246</v>
      </c>
      <c r="C189" s="181"/>
      <c r="D189" s="223">
        <v>2</v>
      </c>
      <c r="E189" s="251" t="s">
        <v>515</v>
      </c>
      <c r="F189" s="208">
        <v>0</v>
      </c>
      <c r="G189" s="208">
        <v>1</v>
      </c>
      <c r="H189" s="208">
        <v>5</v>
      </c>
      <c r="I189" s="208">
        <v>1</v>
      </c>
      <c r="J189" s="208">
        <v>2</v>
      </c>
      <c r="K189" s="208">
        <v>0</v>
      </c>
    </row>
    <row r="190" spans="1:11" ht="13.5" customHeight="1">
      <c r="A190" s="266"/>
      <c r="B190" s="267" t="s">
        <v>232</v>
      </c>
      <c r="C190" s="181"/>
      <c r="D190" s="223">
        <v>2</v>
      </c>
      <c r="E190" s="208">
        <v>0</v>
      </c>
      <c r="F190" s="208">
        <v>0</v>
      </c>
      <c r="G190" s="214" t="s">
        <v>511</v>
      </c>
      <c r="H190" s="208">
        <v>5</v>
      </c>
      <c r="I190" s="214" t="s">
        <v>511</v>
      </c>
      <c r="J190" s="214" t="s">
        <v>511</v>
      </c>
      <c r="K190" s="208">
        <v>0</v>
      </c>
    </row>
    <row r="191" spans="1:11" s="275" customFormat="1" ht="13.5" customHeight="1">
      <c r="A191" s="273" t="s">
        <v>251</v>
      </c>
      <c r="B191" s="274" t="s">
        <v>252</v>
      </c>
      <c r="C191" s="181"/>
      <c r="D191" s="223">
        <v>6</v>
      </c>
      <c r="E191" s="208">
        <v>3</v>
      </c>
      <c r="F191" s="209">
        <v>1</v>
      </c>
      <c r="G191" s="208">
        <v>4</v>
      </c>
      <c r="H191" s="208">
        <v>18</v>
      </c>
      <c r="I191" s="208">
        <v>25</v>
      </c>
      <c r="J191" s="208">
        <v>5</v>
      </c>
      <c r="K191" s="208">
        <v>3</v>
      </c>
    </row>
    <row r="192" spans="1:11" s="275" customFormat="1" ht="13.5" customHeight="1">
      <c r="A192" s="266"/>
      <c r="B192" s="216" t="s">
        <v>249</v>
      </c>
      <c r="C192" s="181"/>
      <c r="D192" s="223">
        <v>5</v>
      </c>
      <c r="E192" s="276">
        <v>2</v>
      </c>
      <c r="F192" s="277">
        <v>1</v>
      </c>
      <c r="G192" s="276">
        <v>3</v>
      </c>
      <c r="H192" s="208">
        <v>15</v>
      </c>
      <c r="I192" s="214" t="s">
        <v>511</v>
      </c>
      <c r="J192" s="208">
        <v>4</v>
      </c>
      <c r="K192" s="208">
        <v>3</v>
      </c>
    </row>
    <row r="193" spans="1:11" s="275" customFormat="1" ht="13.5" customHeight="1">
      <c r="A193" s="266"/>
      <c r="B193" s="216" t="s">
        <v>250</v>
      </c>
      <c r="C193" s="181"/>
      <c r="D193" s="223">
        <v>1</v>
      </c>
      <c r="E193" s="276">
        <v>1</v>
      </c>
      <c r="F193" s="277">
        <v>0</v>
      </c>
      <c r="G193" s="276">
        <v>1</v>
      </c>
      <c r="H193" s="208">
        <v>3</v>
      </c>
      <c r="I193" s="214" t="s">
        <v>511</v>
      </c>
      <c r="J193" s="208">
        <v>1</v>
      </c>
      <c r="K193" s="208">
        <v>0</v>
      </c>
    </row>
    <row r="194" spans="1:11" s="275" customFormat="1" ht="13.5" customHeight="1">
      <c r="A194" s="272" t="s">
        <v>254</v>
      </c>
      <c r="B194" s="271" t="s">
        <v>255</v>
      </c>
      <c r="C194" s="181"/>
      <c r="D194" s="223">
        <v>4</v>
      </c>
      <c r="E194" s="278">
        <v>3</v>
      </c>
      <c r="F194" s="277">
        <v>5</v>
      </c>
      <c r="G194" s="214" t="s">
        <v>511</v>
      </c>
      <c r="H194" s="209">
        <v>2</v>
      </c>
      <c r="I194" s="208">
        <v>9</v>
      </c>
      <c r="J194" s="208">
        <v>5</v>
      </c>
      <c r="K194" s="208">
        <v>3</v>
      </c>
    </row>
    <row r="195" spans="1:11" s="275" customFormat="1" ht="13.5" customHeight="1">
      <c r="A195" s="266"/>
      <c r="B195" s="216" t="s">
        <v>249</v>
      </c>
      <c r="C195" s="181"/>
      <c r="D195" s="223">
        <v>3</v>
      </c>
      <c r="E195" s="277">
        <v>2</v>
      </c>
      <c r="F195" s="277">
        <v>2</v>
      </c>
      <c r="G195" s="214" t="s">
        <v>511</v>
      </c>
      <c r="H195" s="209">
        <v>2</v>
      </c>
      <c r="I195" s="214" t="s">
        <v>511</v>
      </c>
      <c r="J195" s="208">
        <v>5</v>
      </c>
      <c r="K195" s="208">
        <v>3</v>
      </c>
    </row>
    <row r="196" spans="1:11" s="275" customFormat="1" ht="13.5" customHeight="1">
      <c r="A196" s="266"/>
      <c r="B196" s="216" t="s">
        <v>250</v>
      </c>
      <c r="C196" s="181"/>
      <c r="D196" s="223">
        <v>1</v>
      </c>
      <c r="E196" s="277">
        <v>1</v>
      </c>
      <c r="F196" s="277">
        <v>3</v>
      </c>
      <c r="G196" s="214" t="s">
        <v>511</v>
      </c>
      <c r="H196" s="208">
        <v>0</v>
      </c>
      <c r="I196" s="214" t="s">
        <v>511</v>
      </c>
      <c r="J196" s="208">
        <v>5</v>
      </c>
      <c r="K196" s="208">
        <v>0</v>
      </c>
    </row>
    <row r="197" spans="1:11" s="275" customFormat="1" ht="13.5" customHeight="1">
      <c r="A197" s="266" t="s">
        <v>256</v>
      </c>
      <c r="B197" s="267" t="s">
        <v>257</v>
      </c>
      <c r="C197" s="181"/>
      <c r="D197" s="223">
        <v>2</v>
      </c>
      <c r="E197" s="200">
        <v>3</v>
      </c>
      <c r="F197" s="277">
        <v>1</v>
      </c>
      <c r="G197" s="276">
        <v>3</v>
      </c>
      <c r="H197" s="209">
        <v>7</v>
      </c>
      <c r="I197" s="279">
        <v>12</v>
      </c>
      <c r="J197" s="208">
        <v>3</v>
      </c>
      <c r="K197" s="208">
        <v>3</v>
      </c>
    </row>
    <row r="198" spans="1:11" s="275" customFormat="1" ht="13.5" customHeight="1">
      <c r="A198" s="266"/>
      <c r="B198" s="216" t="s">
        <v>249</v>
      </c>
      <c r="C198" s="181"/>
      <c r="D198" s="223">
        <v>1</v>
      </c>
      <c r="E198" s="276">
        <v>2</v>
      </c>
      <c r="F198" s="277">
        <v>1</v>
      </c>
      <c r="G198" s="276">
        <v>2</v>
      </c>
      <c r="H198" s="209">
        <v>6</v>
      </c>
      <c r="I198" s="280">
        <v>9</v>
      </c>
      <c r="J198" s="208">
        <v>3</v>
      </c>
      <c r="K198" s="208">
        <v>3</v>
      </c>
    </row>
    <row r="199" spans="1:11" s="275" customFormat="1" ht="13.5" customHeight="1">
      <c r="A199" s="266"/>
      <c r="B199" s="216" t="s">
        <v>250</v>
      </c>
      <c r="C199" s="181"/>
      <c r="D199" s="223">
        <v>1</v>
      </c>
      <c r="E199" s="276">
        <v>1</v>
      </c>
      <c r="F199" s="277">
        <v>0</v>
      </c>
      <c r="G199" s="276">
        <v>1</v>
      </c>
      <c r="H199" s="208">
        <v>1</v>
      </c>
      <c r="I199" s="280">
        <v>3</v>
      </c>
      <c r="J199" s="208">
        <v>0</v>
      </c>
      <c r="K199" s="208">
        <v>0</v>
      </c>
    </row>
    <row r="200" spans="1:11" s="275" customFormat="1" ht="13.5" customHeight="1">
      <c r="A200" s="272" t="s">
        <v>258</v>
      </c>
      <c r="B200" s="271" t="s">
        <v>259</v>
      </c>
      <c r="C200" s="181"/>
      <c r="D200" s="223">
        <v>4</v>
      </c>
      <c r="E200" s="278" t="s">
        <v>564</v>
      </c>
      <c r="F200" s="277">
        <v>0</v>
      </c>
      <c r="G200" s="276">
        <v>1</v>
      </c>
      <c r="H200" s="209">
        <v>4</v>
      </c>
      <c r="I200" s="279">
        <v>2</v>
      </c>
      <c r="J200" s="208">
        <v>1</v>
      </c>
      <c r="K200" s="208">
        <v>0</v>
      </c>
    </row>
    <row r="201" spans="1:11" s="275" customFormat="1" ht="13.5" customHeight="1">
      <c r="A201" s="266"/>
      <c r="B201" s="216" t="s">
        <v>249</v>
      </c>
      <c r="C201" s="181"/>
      <c r="D201" s="223">
        <v>3</v>
      </c>
      <c r="E201" s="276">
        <v>0</v>
      </c>
      <c r="F201" s="277">
        <v>0</v>
      </c>
      <c r="G201" s="276">
        <v>1</v>
      </c>
      <c r="H201" s="209">
        <v>2</v>
      </c>
      <c r="I201" s="280">
        <v>2</v>
      </c>
      <c r="J201" s="208">
        <v>1</v>
      </c>
      <c r="K201" s="208">
        <v>0</v>
      </c>
    </row>
    <row r="202" spans="1:11" s="275" customFormat="1" ht="13.5" customHeight="1">
      <c r="A202" s="266"/>
      <c r="B202" s="216" t="s">
        <v>250</v>
      </c>
      <c r="C202" s="181"/>
      <c r="D202" s="223">
        <v>1</v>
      </c>
      <c r="E202" s="276">
        <v>0</v>
      </c>
      <c r="F202" s="277">
        <v>0</v>
      </c>
      <c r="G202" s="214" t="s">
        <v>511</v>
      </c>
      <c r="H202" s="208">
        <v>2</v>
      </c>
      <c r="I202" s="214" t="s">
        <v>511</v>
      </c>
      <c r="J202" s="208">
        <v>0</v>
      </c>
      <c r="K202" s="208">
        <v>0</v>
      </c>
    </row>
    <row r="203" spans="1:11" s="275" customFormat="1" ht="13.5" customHeight="1">
      <c r="A203" s="266" t="s">
        <v>260</v>
      </c>
      <c r="B203" s="267" t="s">
        <v>261</v>
      </c>
      <c r="C203" s="181"/>
      <c r="D203" s="223">
        <v>0</v>
      </c>
      <c r="E203" s="278" t="s">
        <v>564</v>
      </c>
      <c r="F203" s="277">
        <v>0</v>
      </c>
      <c r="G203" s="214" t="s">
        <v>511</v>
      </c>
      <c r="H203" s="209">
        <v>2</v>
      </c>
      <c r="I203" s="208">
        <v>0</v>
      </c>
      <c r="J203" s="208">
        <v>0</v>
      </c>
      <c r="K203" s="208">
        <v>0</v>
      </c>
    </row>
    <row r="204" spans="1:11" s="275" customFormat="1" ht="13.5" customHeight="1">
      <c r="A204" s="266"/>
      <c r="B204" s="216" t="s">
        <v>249</v>
      </c>
      <c r="C204" s="181"/>
      <c r="D204" s="223">
        <v>0</v>
      </c>
      <c r="E204" s="276">
        <v>0</v>
      </c>
      <c r="F204" s="277">
        <v>0</v>
      </c>
      <c r="G204" s="214" t="s">
        <v>511</v>
      </c>
      <c r="H204" s="209">
        <v>2</v>
      </c>
      <c r="I204" s="200">
        <v>0</v>
      </c>
      <c r="J204" s="208">
        <v>0</v>
      </c>
      <c r="K204" s="208">
        <v>0</v>
      </c>
    </row>
    <row r="205" spans="1:11" s="275" customFormat="1" ht="13.5" customHeight="1">
      <c r="A205" s="266"/>
      <c r="B205" s="216" t="s">
        <v>250</v>
      </c>
      <c r="C205" s="181"/>
      <c r="D205" s="223">
        <v>0</v>
      </c>
      <c r="E205" s="276">
        <v>0</v>
      </c>
      <c r="F205" s="277">
        <v>0</v>
      </c>
      <c r="G205" s="214" t="s">
        <v>511</v>
      </c>
      <c r="H205" s="208">
        <v>0</v>
      </c>
      <c r="I205" s="214" t="s">
        <v>511</v>
      </c>
      <c r="J205" s="208">
        <v>0</v>
      </c>
      <c r="K205" s="208">
        <v>0</v>
      </c>
    </row>
    <row r="206" spans="1:11" s="275" customFormat="1" ht="13.5" customHeight="1">
      <c r="A206" s="281" t="s">
        <v>262</v>
      </c>
      <c r="B206" s="282" t="s">
        <v>263</v>
      </c>
      <c r="C206" s="181"/>
      <c r="D206" s="223">
        <v>4</v>
      </c>
      <c r="E206" s="278" t="s">
        <v>564</v>
      </c>
      <c r="F206" s="277">
        <v>2</v>
      </c>
      <c r="G206" s="276">
        <v>0</v>
      </c>
      <c r="H206" s="208">
        <v>1</v>
      </c>
      <c r="I206" s="208">
        <v>2</v>
      </c>
      <c r="J206" s="208">
        <v>0</v>
      </c>
      <c r="K206" s="214" t="s">
        <v>511</v>
      </c>
    </row>
    <row r="207" spans="1:11" s="275" customFormat="1" ht="13.5" customHeight="1">
      <c r="A207" s="266"/>
      <c r="B207" s="216" t="s">
        <v>249</v>
      </c>
      <c r="C207" s="181"/>
      <c r="D207" s="223">
        <v>2</v>
      </c>
      <c r="E207" s="276">
        <v>0</v>
      </c>
      <c r="F207" s="277">
        <v>1</v>
      </c>
      <c r="G207" s="276">
        <v>0</v>
      </c>
      <c r="H207" s="208">
        <v>1</v>
      </c>
      <c r="I207" s="200">
        <v>2</v>
      </c>
      <c r="J207" s="208">
        <v>0</v>
      </c>
      <c r="K207" s="214" t="s">
        <v>511</v>
      </c>
    </row>
    <row r="208" spans="1:11" s="275" customFormat="1" ht="13.5" customHeight="1">
      <c r="A208" s="283"/>
      <c r="B208" s="284" t="s">
        <v>250</v>
      </c>
      <c r="C208" s="181"/>
      <c r="D208" s="223">
        <v>2</v>
      </c>
      <c r="E208" s="276">
        <v>0</v>
      </c>
      <c r="F208" s="277">
        <v>1</v>
      </c>
      <c r="G208" s="276">
        <v>0</v>
      </c>
      <c r="H208" s="208">
        <v>0</v>
      </c>
      <c r="I208" s="214" t="s">
        <v>511</v>
      </c>
      <c r="J208" s="208">
        <v>0</v>
      </c>
      <c r="K208" s="214" t="s">
        <v>511</v>
      </c>
    </row>
    <row r="209" spans="1:11" s="275" customFormat="1" ht="13.5" customHeight="1">
      <c r="A209" s="285" t="s">
        <v>264</v>
      </c>
      <c r="B209" s="286"/>
      <c r="C209" s="194"/>
      <c r="D209" s="287" t="s">
        <v>511</v>
      </c>
      <c r="E209" s="287" t="s">
        <v>511</v>
      </c>
      <c r="F209" s="287" t="s">
        <v>511</v>
      </c>
      <c r="G209" s="287" t="s">
        <v>511</v>
      </c>
      <c r="H209" s="288" t="s">
        <v>565</v>
      </c>
      <c r="I209" s="287" t="s">
        <v>511</v>
      </c>
      <c r="J209" s="289" t="s">
        <v>566</v>
      </c>
      <c r="K209" s="289" t="s">
        <v>567</v>
      </c>
    </row>
    <row r="210" spans="1:11" s="178" customFormat="1" ht="13.5" customHeight="1">
      <c r="A210" s="150" t="s">
        <v>568</v>
      </c>
      <c r="B210" s="174"/>
      <c r="C210" s="254"/>
      <c r="D210" s="174"/>
      <c r="E210" s="174"/>
      <c r="F210" s="176"/>
      <c r="G210" s="177"/>
      <c r="H210" s="177"/>
      <c r="I210" s="177"/>
      <c r="J210" s="177"/>
      <c r="K210" s="177"/>
    </row>
    <row r="211" spans="1:11" ht="13.5" customHeight="1">
      <c r="A211" s="290" t="s">
        <v>266</v>
      </c>
      <c r="B211" s="291" t="s">
        <v>267</v>
      </c>
      <c r="C211" s="181">
        <f>2/8</f>
        <v>0.25</v>
      </c>
      <c r="D211" s="248" t="s">
        <v>337</v>
      </c>
      <c r="E211" s="263" t="s">
        <v>337</v>
      </c>
      <c r="F211" s="276">
        <v>141377</v>
      </c>
      <c r="G211" s="214" t="s">
        <v>511</v>
      </c>
      <c r="H211" s="209" t="s">
        <v>337</v>
      </c>
      <c r="I211" s="208">
        <v>32000</v>
      </c>
      <c r="J211" s="209" t="s">
        <v>337</v>
      </c>
      <c r="K211" s="209" t="s">
        <v>337</v>
      </c>
    </row>
    <row r="212" spans="1:11" ht="13.5" customHeight="1">
      <c r="A212" s="179" t="s">
        <v>268</v>
      </c>
      <c r="B212" s="180" t="s">
        <v>269</v>
      </c>
      <c r="C212" s="181">
        <f>3/8</f>
        <v>0.375</v>
      </c>
      <c r="D212" s="223">
        <v>35906</v>
      </c>
      <c r="E212" s="276">
        <v>15505.22</v>
      </c>
      <c r="F212" s="277" t="s">
        <v>337</v>
      </c>
      <c r="G212" s="214" t="s">
        <v>511</v>
      </c>
      <c r="H212" s="208">
        <v>173000</v>
      </c>
      <c r="I212" s="209" t="s">
        <v>337</v>
      </c>
      <c r="J212" s="209" t="s">
        <v>337</v>
      </c>
      <c r="K212" s="209" t="s">
        <v>337</v>
      </c>
    </row>
    <row r="213" spans="1:11" ht="13.5" customHeight="1">
      <c r="A213" s="179" t="s">
        <v>270</v>
      </c>
      <c r="B213" s="180" t="s">
        <v>271</v>
      </c>
      <c r="C213" s="181">
        <f>5/8</f>
        <v>0.625</v>
      </c>
      <c r="D213" s="223">
        <v>485569</v>
      </c>
      <c r="E213" s="277" t="s">
        <v>337</v>
      </c>
      <c r="F213" s="276">
        <v>126197</v>
      </c>
      <c r="G213" s="214" t="s">
        <v>511</v>
      </c>
      <c r="H213" s="208">
        <v>992125.75</v>
      </c>
      <c r="I213" s="209" t="s">
        <v>337</v>
      </c>
      <c r="J213" s="208">
        <v>341217.61</v>
      </c>
      <c r="K213" s="208">
        <v>139098.85</v>
      </c>
    </row>
    <row r="214" spans="1:11" ht="13.5" customHeight="1">
      <c r="A214" s="156" t="s">
        <v>272</v>
      </c>
      <c r="B214" s="157" t="s">
        <v>273</v>
      </c>
      <c r="C214" s="181"/>
      <c r="D214" s="223">
        <v>5030</v>
      </c>
      <c r="E214" s="276" t="s">
        <v>337</v>
      </c>
      <c r="F214" s="276" t="s">
        <v>337</v>
      </c>
      <c r="G214" s="214" t="s">
        <v>511</v>
      </c>
      <c r="H214" s="208" t="s">
        <v>337</v>
      </c>
      <c r="I214" s="208" t="s">
        <v>337</v>
      </c>
      <c r="J214" s="208">
        <v>0</v>
      </c>
      <c r="K214" s="208" t="s">
        <v>337</v>
      </c>
    </row>
    <row r="215" spans="1:11" ht="13.5" customHeight="1">
      <c r="A215" s="179" t="s">
        <v>274</v>
      </c>
      <c r="B215" s="180" t="s">
        <v>275</v>
      </c>
      <c r="C215" s="181">
        <f>3/8</f>
        <v>0.375</v>
      </c>
      <c r="D215" s="248" t="s">
        <v>337</v>
      </c>
      <c r="E215" s="263" t="s">
        <v>337</v>
      </c>
      <c r="F215" s="276">
        <v>15180</v>
      </c>
      <c r="G215" s="214" t="s">
        <v>511</v>
      </c>
      <c r="H215" s="209" t="s">
        <v>337</v>
      </c>
      <c r="I215" s="208">
        <v>2384</v>
      </c>
      <c r="J215" s="208">
        <v>440.28</v>
      </c>
      <c r="K215" s="209" t="s">
        <v>337</v>
      </c>
    </row>
    <row r="216" spans="1:11" ht="13.5" customHeight="1">
      <c r="A216" s="264" t="s">
        <v>276</v>
      </c>
      <c r="B216" s="265" t="s">
        <v>277</v>
      </c>
      <c r="C216" s="181">
        <f>2/8</f>
        <v>0.25</v>
      </c>
      <c r="D216" s="223">
        <v>0</v>
      </c>
      <c r="E216" s="263" t="s">
        <v>337</v>
      </c>
      <c r="F216" s="277" t="s">
        <v>337</v>
      </c>
      <c r="G216" s="214" t="s">
        <v>511</v>
      </c>
      <c r="H216" s="209" t="s">
        <v>337</v>
      </c>
      <c r="I216" s="209" t="s">
        <v>337</v>
      </c>
      <c r="J216" s="209" t="s">
        <v>337</v>
      </c>
      <c r="K216" s="208">
        <v>2218549.53</v>
      </c>
    </row>
    <row r="217" spans="1:11" ht="13.5" customHeight="1">
      <c r="A217" s="292" t="s">
        <v>278</v>
      </c>
      <c r="B217" s="293" t="s">
        <v>279</v>
      </c>
      <c r="C217" s="294"/>
      <c r="D217" s="295"/>
      <c r="E217" s="296"/>
      <c r="F217" s="297"/>
      <c r="G217" s="297"/>
      <c r="H217" s="262"/>
      <c r="I217" s="262"/>
      <c r="J217" s="262"/>
      <c r="K217" s="262"/>
    </row>
    <row r="218" spans="1:11" ht="13.5" customHeight="1">
      <c r="A218" s="206" t="s">
        <v>280</v>
      </c>
      <c r="B218" s="207" t="s">
        <v>281</v>
      </c>
      <c r="C218" s="181"/>
      <c r="D218" s="223">
        <v>0</v>
      </c>
      <c r="E218" s="276" t="s">
        <v>336</v>
      </c>
      <c r="F218" s="276" t="s">
        <v>337</v>
      </c>
      <c r="G218" s="214" t="s">
        <v>511</v>
      </c>
      <c r="H218" s="208" t="s">
        <v>336</v>
      </c>
      <c r="I218" s="208">
        <v>8500</v>
      </c>
      <c r="J218" s="208">
        <v>320</v>
      </c>
      <c r="K218" s="208">
        <v>7626</v>
      </c>
    </row>
    <row r="219" spans="1:11" ht="13.5" customHeight="1">
      <c r="A219" s="298" t="s">
        <v>282</v>
      </c>
      <c r="B219" s="298" t="s">
        <v>283</v>
      </c>
      <c r="C219" s="181"/>
      <c r="D219" s="223">
        <v>520978</v>
      </c>
      <c r="E219" s="276" t="s">
        <v>337</v>
      </c>
      <c r="F219" s="276" t="s">
        <v>337</v>
      </c>
      <c r="G219" s="214" t="s">
        <v>511</v>
      </c>
      <c r="H219" s="208" t="s">
        <v>337</v>
      </c>
      <c r="I219" s="208" t="s">
        <v>337</v>
      </c>
      <c r="J219" s="208" t="s">
        <v>337</v>
      </c>
      <c r="K219" s="208" t="s">
        <v>337</v>
      </c>
    </row>
    <row r="220" spans="1:11" ht="13.5" customHeight="1">
      <c r="A220" s="206" t="s">
        <v>284</v>
      </c>
      <c r="B220" s="207" t="s">
        <v>285</v>
      </c>
      <c r="C220" s="181"/>
      <c r="D220" s="223">
        <v>0</v>
      </c>
      <c r="E220" s="276">
        <v>15505</v>
      </c>
      <c r="F220" s="276">
        <v>141377</v>
      </c>
      <c r="G220" s="214" t="s">
        <v>511</v>
      </c>
      <c r="H220" s="208" t="s">
        <v>336</v>
      </c>
      <c r="I220" s="208" t="s">
        <v>337</v>
      </c>
      <c r="J220" s="208" t="s">
        <v>337</v>
      </c>
      <c r="K220" s="208">
        <v>1898490.42</v>
      </c>
    </row>
    <row r="221" spans="1:11" ht="13.5" customHeight="1">
      <c r="A221" s="298" t="s">
        <v>286</v>
      </c>
      <c r="B221" s="298" t="s">
        <v>287</v>
      </c>
      <c r="C221" s="181"/>
      <c r="D221" s="223">
        <v>0</v>
      </c>
      <c r="E221" s="276" t="s">
        <v>336</v>
      </c>
      <c r="F221" s="276" t="s">
        <v>337</v>
      </c>
      <c r="G221" s="214" t="s">
        <v>511</v>
      </c>
      <c r="H221" s="208" t="s">
        <v>336</v>
      </c>
      <c r="I221" s="208" t="s">
        <v>337</v>
      </c>
      <c r="J221" s="208" t="s">
        <v>336</v>
      </c>
      <c r="K221" s="208" t="s">
        <v>337</v>
      </c>
    </row>
    <row r="222" spans="1:11" ht="13.5" customHeight="1">
      <c r="A222" s="206" t="s">
        <v>288</v>
      </c>
      <c r="B222" s="207" t="s">
        <v>289</v>
      </c>
      <c r="C222" s="181"/>
      <c r="D222" s="223">
        <v>1200</v>
      </c>
      <c r="E222" s="276" t="s">
        <v>336</v>
      </c>
      <c r="F222" s="276" t="s">
        <v>337</v>
      </c>
      <c r="G222" s="214" t="s">
        <v>511</v>
      </c>
      <c r="H222" s="208">
        <v>0</v>
      </c>
      <c r="I222" s="208" t="s">
        <v>337</v>
      </c>
      <c r="J222" s="208">
        <v>0</v>
      </c>
      <c r="K222" s="208" t="s">
        <v>337</v>
      </c>
    </row>
    <row r="223" spans="1:11" ht="13.5" customHeight="1">
      <c r="A223" s="206" t="s">
        <v>290</v>
      </c>
      <c r="B223" s="207" t="s">
        <v>291</v>
      </c>
      <c r="C223" s="181"/>
      <c r="D223" s="223">
        <v>4327</v>
      </c>
      <c r="E223" s="278" t="s">
        <v>564</v>
      </c>
      <c r="F223" s="276" t="s">
        <v>337</v>
      </c>
      <c r="G223" s="214" t="s">
        <v>511</v>
      </c>
      <c r="H223" s="208">
        <v>0</v>
      </c>
      <c r="I223" s="208" t="s">
        <v>337</v>
      </c>
      <c r="J223" s="208">
        <v>0</v>
      </c>
      <c r="K223" s="208" t="s">
        <v>337</v>
      </c>
    </row>
    <row r="224" spans="1:12" ht="13.5" customHeight="1">
      <c r="A224" s="150" t="s">
        <v>292</v>
      </c>
      <c r="B224" s="174"/>
      <c r="C224" s="174"/>
      <c r="D224" s="174"/>
      <c r="E224" s="174"/>
      <c r="F224" s="176"/>
      <c r="G224" s="177"/>
      <c r="H224" s="177"/>
      <c r="I224" s="177"/>
      <c r="J224" s="177"/>
      <c r="K224" s="177"/>
      <c r="L224" s="174"/>
    </row>
    <row r="225" spans="2:12" s="145" customFormat="1" ht="13.5" customHeight="1">
      <c r="B225" s="148" t="s">
        <v>569</v>
      </c>
      <c r="C225" s="146"/>
      <c r="D225" s="145">
        <f>COUNTIF(D22:D223,"vacío")</f>
        <v>3</v>
      </c>
      <c r="E225" s="145">
        <f aca="true" t="shared" si="0" ref="E225:K225">COUNTIF(E22:E223,"vacío")</f>
        <v>3</v>
      </c>
      <c r="F225" s="145">
        <f t="shared" si="0"/>
        <v>11</v>
      </c>
      <c r="G225" s="145">
        <f t="shared" si="0"/>
        <v>61</v>
      </c>
      <c r="H225" s="145">
        <f t="shared" si="0"/>
        <v>1</v>
      </c>
      <c r="I225" s="145">
        <f t="shared" si="0"/>
        <v>35</v>
      </c>
      <c r="J225" s="145">
        <f t="shared" si="0"/>
        <v>24</v>
      </c>
      <c r="K225" s="145">
        <f t="shared" si="0"/>
        <v>3</v>
      </c>
      <c r="L225" s="144"/>
    </row>
    <row r="226" spans="2:11" ht="13.5" customHeight="1">
      <c r="B226" s="143" t="s">
        <v>570</v>
      </c>
      <c r="C226" s="146"/>
      <c r="D226" s="145">
        <f>COUNTIF(D23:D223,"n/a")</f>
        <v>0</v>
      </c>
      <c r="E226" s="145">
        <f>COUNTIF(E23:E223,"n/a")</f>
        <v>23</v>
      </c>
      <c r="F226" s="145">
        <f aca="true" t="shared" si="1" ref="F226:K226">COUNTIF(F23:F223,"n/a")</f>
        <v>1</v>
      </c>
      <c r="G226" s="145">
        <f t="shared" si="1"/>
        <v>0</v>
      </c>
      <c r="H226" s="145">
        <f t="shared" si="1"/>
        <v>4</v>
      </c>
      <c r="I226" s="145">
        <f t="shared" si="1"/>
        <v>34</v>
      </c>
      <c r="J226" s="145">
        <f t="shared" si="1"/>
        <v>1</v>
      </c>
      <c r="K226" s="145">
        <f t="shared" si="1"/>
        <v>1</v>
      </c>
    </row>
    <row r="227" spans="2:11" ht="13.5" customHeight="1">
      <c r="B227" s="143" t="s">
        <v>571</v>
      </c>
      <c r="C227" s="146"/>
      <c r="D227" s="145">
        <f>COUNTIF(D24:D224,"IND")</f>
        <v>16</v>
      </c>
      <c r="E227" s="145">
        <f aca="true" t="shared" si="2" ref="E227:K227">COUNTIF(E24:E224,"IND")</f>
        <v>28</v>
      </c>
      <c r="F227" s="145">
        <f t="shared" si="2"/>
        <v>24</v>
      </c>
      <c r="G227" s="145">
        <f t="shared" si="2"/>
        <v>0</v>
      </c>
      <c r="H227" s="145">
        <f t="shared" si="2"/>
        <v>14</v>
      </c>
      <c r="I227" s="145">
        <f t="shared" si="2"/>
        <v>21</v>
      </c>
      <c r="J227" s="145">
        <f t="shared" si="2"/>
        <v>12</v>
      </c>
      <c r="K227" s="145">
        <f t="shared" si="2"/>
        <v>19</v>
      </c>
    </row>
    <row r="228" spans="2:11" s="391" customFormat="1" ht="13.5" customHeight="1">
      <c r="B228" s="393" t="s">
        <v>437</v>
      </c>
      <c r="C228" s="392"/>
      <c r="D228" s="391">
        <f>D225+D226+D227</f>
        <v>19</v>
      </c>
      <c r="E228" s="391">
        <f aca="true" t="shared" si="3" ref="E228:K228">E225+E226+E227</f>
        <v>54</v>
      </c>
      <c r="F228" s="391">
        <f t="shared" si="3"/>
        <v>36</v>
      </c>
      <c r="G228" s="391">
        <f t="shared" si="3"/>
        <v>61</v>
      </c>
      <c r="H228" s="391">
        <f t="shared" si="3"/>
        <v>19</v>
      </c>
      <c r="I228" s="391">
        <f t="shared" si="3"/>
        <v>90</v>
      </c>
      <c r="J228" s="391">
        <f t="shared" si="3"/>
        <v>37</v>
      </c>
      <c r="K228" s="391">
        <f t="shared" si="3"/>
        <v>23</v>
      </c>
    </row>
    <row r="229" ht="13.5" customHeight="1">
      <c r="C229" s="299"/>
    </row>
    <row r="230" ht="13.5" customHeight="1">
      <c r="C230" s="299"/>
    </row>
    <row r="231" ht="13.5" customHeight="1">
      <c r="C231" s="299"/>
    </row>
    <row r="232" ht="13.5" customHeight="1">
      <c r="C232" s="299"/>
    </row>
    <row r="233" ht="13.5" customHeight="1">
      <c r="C233" s="299"/>
    </row>
    <row r="234" ht="13.5" customHeight="1">
      <c r="C234" s="299"/>
    </row>
    <row r="235" ht="13.5" customHeight="1">
      <c r="C235" s="299"/>
    </row>
    <row r="236" ht="13.5" customHeight="1">
      <c r="C236" s="299"/>
    </row>
    <row r="237" ht="13.5" customHeight="1">
      <c r="C237" s="299"/>
    </row>
    <row r="238" ht="13.5" customHeight="1">
      <c r="C238" s="299"/>
    </row>
    <row r="239" ht="13.5" customHeight="1">
      <c r="C239" s="299"/>
    </row>
    <row r="240" ht="13.5" customHeight="1">
      <c r="C240" s="299"/>
    </row>
    <row r="241" ht="13.5" customHeight="1">
      <c r="C241" s="299"/>
    </row>
    <row r="242" ht="13.5" customHeight="1">
      <c r="C242" s="299"/>
    </row>
    <row r="243" ht="13.5" customHeight="1">
      <c r="C243" s="299"/>
    </row>
    <row r="244" ht="13.5" customHeight="1">
      <c r="C244" s="299"/>
    </row>
    <row r="245" ht="13.5" customHeight="1">
      <c r="C245" s="299"/>
    </row>
    <row r="246" ht="13.5" customHeight="1">
      <c r="C246" s="299"/>
    </row>
    <row r="247" ht="13.5" customHeight="1">
      <c r="C247" s="299"/>
    </row>
    <row r="248" ht="13.5" customHeight="1">
      <c r="C248" s="299"/>
    </row>
    <row r="249" ht="13.5" customHeight="1">
      <c r="C249" s="299"/>
    </row>
    <row r="250" ht="13.5" customHeight="1">
      <c r="C250" s="299"/>
    </row>
    <row r="251" ht="13.5" customHeight="1">
      <c r="C251" s="299"/>
    </row>
    <row r="252" ht="13.5" customHeight="1">
      <c r="C252" s="299"/>
    </row>
    <row r="253" ht="13.5" customHeight="1">
      <c r="C253" s="299"/>
    </row>
    <row r="254" ht="13.5" customHeight="1">
      <c r="C254" s="299"/>
    </row>
    <row r="255" ht="13.5" customHeight="1">
      <c r="C255" s="299"/>
    </row>
    <row r="256" ht="13.5" customHeight="1">
      <c r="C256" s="299"/>
    </row>
    <row r="257" ht="13.5" customHeight="1">
      <c r="C257" s="299"/>
    </row>
    <row r="258" ht="13.5" customHeight="1">
      <c r="C258" s="299"/>
    </row>
    <row r="259" ht="13.5" customHeight="1">
      <c r="C259" s="299"/>
    </row>
    <row r="260" ht="13.5" customHeight="1">
      <c r="C260" s="299"/>
    </row>
    <row r="261" ht="13.5" customHeight="1">
      <c r="C261" s="299"/>
    </row>
    <row r="262" ht="13.5" customHeight="1">
      <c r="C262" s="299"/>
    </row>
    <row r="263" ht="13.5" customHeight="1">
      <c r="C263" s="299"/>
    </row>
    <row r="264" ht="13.5" customHeight="1">
      <c r="C264" s="299"/>
    </row>
    <row r="265" ht="13.5" customHeight="1">
      <c r="C265" s="299"/>
    </row>
    <row r="266" ht="13.5" customHeight="1">
      <c r="C266" s="299"/>
    </row>
    <row r="267" ht="13.5" customHeight="1">
      <c r="C267" s="299"/>
    </row>
    <row r="268" ht="13.5" customHeight="1">
      <c r="C268" s="299"/>
    </row>
    <row r="269" ht="13.5" customHeight="1">
      <c r="C269" s="299"/>
    </row>
    <row r="270" ht="13.5" customHeight="1">
      <c r="C270" s="299"/>
    </row>
    <row r="271" ht="13.5" customHeight="1">
      <c r="C271" s="299"/>
    </row>
    <row r="272" ht="13.5" customHeight="1">
      <c r="C272" s="299"/>
    </row>
    <row r="273" ht="13.5" customHeight="1">
      <c r="C273" s="299"/>
    </row>
    <row r="274" ht="13.5" customHeight="1">
      <c r="C274" s="299"/>
    </row>
    <row r="275" ht="13.5" customHeight="1">
      <c r="C275" s="299"/>
    </row>
    <row r="276" ht="13.5" customHeight="1">
      <c r="C276" s="299"/>
    </row>
    <row r="277" ht="13.5" customHeight="1">
      <c r="C277" s="299"/>
    </row>
    <row r="278" ht="13.5" customHeight="1">
      <c r="C278" s="299"/>
    </row>
    <row r="279" ht="13.5" customHeight="1">
      <c r="C279" s="299"/>
    </row>
    <row r="280" ht="13.5" customHeight="1">
      <c r="C280" s="299"/>
    </row>
    <row r="281" ht="13.5" customHeight="1">
      <c r="C281" s="299"/>
    </row>
    <row r="282" ht="13.5" customHeight="1">
      <c r="C282" s="299"/>
    </row>
    <row r="283" ht="13.5" customHeight="1">
      <c r="C283" s="299"/>
    </row>
    <row r="284" ht="13.5" customHeight="1">
      <c r="C284" s="299"/>
    </row>
    <row r="285" ht="13.5" customHeight="1">
      <c r="C285" s="299"/>
    </row>
    <row r="286" ht="13.5" customHeight="1">
      <c r="C286" s="299"/>
    </row>
    <row r="287" ht="13.5" customHeight="1">
      <c r="C287" s="299"/>
    </row>
    <row r="288" ht="13.5" customHeight="1">
      <c r="C288" s="299"/>
    </row>
    <row r="289" ht="13.5" customHeight="1">
      <c r="C289" s="299"/>
    </row>
    <row r="290" ht="13.5" customHeight="1">
      <c r="C290" s="29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30"/>
  <sheetViews>
    <sheetView zoomScale="104" zoomScaleNormal="104" workbookViewId="0" topLeftCell="A1">
      <selection activeCell="C59" sqref="C59"/>
    </sheetView>
  </sheetViews>
  <sheetFormatPr defaultColWidth="11.421875" defaultRowHeight="12" customHeight="1"/>
  <cols>
    <col min="1" max="1" width="4.421875" style="100" customWidth="1"/>
    <col min="2" max="2" width="29.8515625" style="100" customWidth="1"/>
    <col min="3" max="3" width="35.7109375" style="100" customWidth="1"/>
    <col min="4" max="4" width="18.57421875" style="100" customWidth="1"/>
    <col min="5" max="16384" width="9.140625" style="100" customWidth="1"/>
  </cols>
  <sheetData>
    <row r="2" spans="1:7" s="302" customFormat="1" ht="12" customHeight="1">
      <c r="A2" s="300" t="s">
        <v>572</v>
      </c>
      <c r="B2" s="301"/>
      <c r="C2" s="301"/>
      <c r="D2" s="301"/>
      <c r="E2" s="301"/>
      <c r="F2" s="301"/>
      <c r="G2" s="301"/>
    </row>
    <row r="3" s="111" customFormat="1" ht="12" customHeight="1">
      <c r="A3" s="111" t="s">
        <v>573</v>
      </c>
    </row>
    <row r="4" s="111" customFormat="1" ht="12" customHeight="1"/>
    <row r="5" spans="2:6" s="303" customFormat="1" ht="12" customHeight="1">
      <c r="B5" s="304" t="s">
        <v>5</v>
      </c>
      <c r="C5" s="304" t="s">
        <v>574</v>
      </c>
      <c r="D5" s="304" t="s">
        <v>575</v>
      </c>
      <c r="E5" s="304" t="s">
        <v>576</v>
      </c>
      <c r="F5" s="304" t="s">
        <v>577</v>
      </c>
    </row>
    <row r="6" spans="2:6" s="111" customFormat="1" ht="12" customHeight="1">
      <c r="B6" s="302" t="s">
        <v>322</v>
      </c>
      <c r="C6" s="302" t="s">
        <v>323</v>
      </c>
      <c r="D6" s="302" t="s">
        <v>321</v>
      </c>
      <c r="E6" s="111" t="s">
        <v>578</v>
      </c>
      <c r="F6" s="111" t="s">
        <v>579</v>
      </c>
    </row>
    <row r="7" spans="2:6" s="111" customFormat="1" ht="12" customHeight="1">
      <c r="B7" s="302" t="s">
        <v>340</v>
      </c>
      <c r="C7" s="302" t="s">
        <v>341</v>
      </c>
      <c r="D7" s="302" t="s">
        <v>339</v>
      </c>
      <c r="E7" s="111" t="s">
        <v>578</v>
      </c>
      <c r="F7" s="111" t="s">
        <v>579</v>
      </c>
    </row>
    <row r="8" spans="2:6" s="111" customFormat="1" ht="12" customHeight="1">
      <c r="B8" s="302" t="s">
        <v>355</v>
      </c>
      <c r="C8" s="302" t="s">
        <v>356</v>
      </c>
      <c r="D8" s="302" t="s">
        <v>354</v>
      </c>
      <c r="E8" s="111" t="s">
        <v>578</v>
      </c>
      <c r="F8" s="111" t="s">
        <v>579</v>
      </c>
    </row>
    <row r="9" spans="2:6" s="111" customFormat="1" ht="12" customHeight="1">
      <c r="B9" s="302" t="s">
        <v>355</v>
      </c>
      <c r="C9" s="302" t="s">
        <v>356</v>
      </c>
      <c r="D9" s="302" t="s">
        <v>369</v>
      </c>
      <c r="E9" s="111" t="s">
        <v>578</v>
      </c>
      <c r="F9" s="111" t="s">
        <v>579</v>
      </c>
    </row>
    <row r="10" spans="2:6" s="111" customFormat="1" ht="12" customHeight="1">
      <c r="B10" s="302" t="s">
        <v>384</v>
      </c>
      <c r="C10" s="302" t="s">
        <v>385</v>
      </c>
      <c r="D10" s="302" t="s">
        <v>383</v>
      </c>
      <c r="E10" s="111" t="s">
        <v>578</v>
      </c>
      <c r="F10" s="111" t="s">
        <v>579</v>
      </c>
    </row>
    <row r="11" spans="2:6" s="111" customFormat="1" ht="12" customHeight="1">
      <c r="B11" s="302" t="s">
        <v>412</v>
      </c>
      <c r="C11" s="302" t="s">
        <v>399</v>
      </c>
      <c r="D11" s="302" t="s">
        <v>397</v>
      </c>
      <c r="E11" s="111" t="s">
        <v>578</v>
      </c>
      <c r="F11" s="111" t="s">
        <v>579</v>
      </c>
    </row>
    <row r="12" spans="2:6" s="111" customFormat="1" ht="12" customHeight="1">
      <c r="B12" s="302" t="s">
        <v>412</v>
      </c>
      <c r="C12" s="302" t="s">
        <v>413</v>
      </c>
      <c r="D12" s="302" t="s">
        <v>411</v>
      </c>
      <c r="E12" s="111" t="s">
        <v>578</v>
      </c>
      <c r="F12" s="111" t="s">
        <v>579</v>
      </c>
    </row>
    <row r="13" spans="2:6" s="111" customFormat="1" ht="12" customHeight="1">
      <c r="B13" s="302" t="s">
        <v>412</v>
      </c>
      <c r="C13" s="302" t="s">
        <v>426</v>
      </c>
      <c r="D13" s="302" t="s">
        <v>425</v>
      </c>
      <c r="E13" s="111" t="s">
        <v>578</v>
      </c>
      <c r="F13" s="111" t="s">
        <v>579</v>
      </c>
    </row>
    <row r="14" s="111" customFormat="1" ht="12" customHeight="1"/>
    <row r="15" s="111" customFormat="1" ht="12" customHeight="1"/>
    <row r="16" spans="1:7" s="302" customFormat="1" ht="12" customHeight="1">
      <c r="A16" s="300" t="s">
        <v>580</v>
      </c>
      <c r="B16" s="301"/>
      <c r="C16" s="301"/>
      <c r="D16" s="301"/>
      <c r="E16" s="301"/>
      <c r="F16" s="301"/>
      <c r="G16" s="301"/>
    </row>
    <row r="18" ht="12" customHeight="1">
      <c r="B18" s="100" t="s">
        <v>581</v>
      </c>
    </row>
    <row r="19" ht="12" customHeight="1">
      <c r="B19" s="100" t="s">
        <v>582</v>
      </c>
    </row>
    <row r="20" ht="12" customHeight="1">
      <c r="B20" s="100" t="s">
        <v>625</v>
      </c>
    </row>
    <row r="21" ht="12" customHeight="1">
      <c r="B21" s="100" t="s">
        <v>626</v>
      </c>
    </row>
    <row r="24" spans="1:7" s="302" customFormat="1" ht="12" customHeight="1">
      <c r="A24" s="300" t="s">
        <v>583</v>
      </c>
      <c r="B24" s="301"/>
      <c r="C24" s="301"/>
      <c r="D24" s="301"/>
      <c r="E24" s="301"/>
      <c r="F24" s="301"/>
      <c r="G24" s="301"/>
    </row>
    <row r="26" spans="1:3" s="302" customFormat="1" ht="12" customHeight="1">
      <c r="A26" s="308" t="s">
        <v>224</v>
      </c>
      <c r="B26" s="308" t="s">
        <v>225</v>
      </c>
      <c r="C26" s="306">
        <v>0</v>
      </c>
    </row>
    <row r="27" spans="1:3" s="302" customFormat="1" ht="12" customHeight="1">
      <c r="A27" s="308" t="s">
        <v>216</v>
      </c>
      <c r="B27" s="308" t="s">
        <v>217</v>
      </c>
      <c r="C27" s="306">
        <f>2/8</f>
        <v>0.25</v>
      </c>
    </row>
    <row r="28" spans="1:3" s="302" customFormat="1" ht="12" customHeight="1">
      <c r="A28" s="305" t="s">
        <v>266</v>
      </c>
      <c r="B28" s="305" t="s">
        <v>267</v>
      </c>
      <c r="C28" s="306">
        <f>2/8</f>
        <v>0.25</v>
      </c>
    </row>
    <row r="29" spans="1:3" s="302" customFormat="1" ht="12" customHeight="1">
      <c r="A29" s="305" t="s">
        <v>276</v>
      </c>
      <c r="B29" s="305" t="s">
        <v>277</v>
      </c>
      <c r="C29" s="306">
        <f>2/8</f>
        <v>0.25</v>
      </c>
    </row>
    <row r="30" spans="1:3" s="302" customFormat="1" ht="12" customHeight="1">
      <c r="A30" s="308" t="s">
        <v>85</v>
      </c>
      <c r="B30" s="308" t="s">
        <v>528</v>
      </c>
      <c r="C30" s="306">
        <f>3/8</f>
        <v>0.375</v>
      </c>
    </row>
    <row r="31" spans="1:3" s="302" customFormat="1" ht="12" customHeight="1">
      <c r="A31" s="308" t="s">
        <v>136</v>
      </c>
      <c r="B31" s="308" t="s">
        <v>548</v>
      </c>
      <c r="C31" s="306">
        <f>3/8</f>
        <v>0.375</v>
      </c>
    </row>
    <row r="32" spans="1:3" s="302" customFormat="1" ht="12" customHeight="1">
      <c r="A32" s="305" t="s">
        <v>268</v>
      </c>
      <c r="B32" s="305" t="s">
        <v>269</v>
      </c>
      <c r="C32" s="306">
        <f>3/8</f>
        <v>0.375</v>
      </c>
    </row>
    <row r="33" spans="1:3" s="302" customFormat="1" ht="12" customHeight="1">
      <c r="A33" s="305" t="s">
        <v>274</v>
      </c>
      <c r="B33" s="305" t="s">
        <v>275</v>
      </c>
      <c r="C33" s="306">
        <f>3/8</f>
        <v>0.375</v>
      </c>
    </row>
    <row r="34" spans="1:3" s="302" customFormat="1" ht="12" customHeight="1">
      <c r="A34" s="305" t="s">
        <v>584</v>
      </c>
      <c r="B34" s="305" t="s">
        <v>232</v>
      </c>
      <c r="C34" s="306">
        <f>5/8</f>
        <v>0.625</v>
      </c>
    </row>
    <row r="35" spans="1:3" s="302" customFormat="1" ht="12" customHeight="1">
      <c r="A35" s="305" t="s">
        <v>585</v>
      </c>
      <c r="B35" s="305" t="s">
        <v>232</v>
      </c>
      <c r="C35" s="306">
        <f>5/8</f>
        <v>0.625</v>
      </c>
    </row>
    <row r="36" spans="1:3" s="302" customFormat="1" ht="12" customHeight="1">
      <c r="A36" s="305" t="s">
        <v>270</v>
      </c>
      <c r="B36" s="305" t="s">
        <v>271</v>
      </c>
      <c r="C36" s="306">
        <f>5/8</f>
        <v>0.625</v>
      </c>
    </row>
    <row r="37" spans="1:3" s="302" customFormat="1" ht="12" customHeight="1">
      <c r="A37" s="305" t="s">
        <v>58</v>
      </c>
      <c r="B37" s="305" t="s">
        <v>59</v>
      </c>
      <c r="C37" s="306">
        <f>6/8</f>
        <v>0.75</v>
      </c>
    </row>
    <row r="38" spans="1:3" s="302" customFormat="1" ht="12" customHeight="1">
      <c r="A38" s="308" t="s">
        <v>132</v>
      </c>
      <c r="B38" s="308" t="s">
        <v>546</v>
      </c>
      <c r="C38" s="306">
        <f>6/8</f>
        <v>0.75</v>
      </c>
    </row>
    <row r="39" spans="1:3" s="302" customFormat="1" ht="12" customHeight="1">
      <c r="A39" s="308" t="s">
        <v>153</v>
      </c>
      <c r="B39" s="308" t="s">
        <v>559</v>
      </c>
      <c r="C39" s="306">
        <f>6/8</f>
        <v>0.75</v>
      </c>
    </row>
    <row r="40" spans="1:3" s="302" customFormat="1" ht="12" customHeight="1">
      <c r="A40" s="305" t="s">
        <v>46</v>
      </c>
      <c r="B40" s="305" t="s">
        <v>47</v>
      </c>
      <c r="C40" s="306">
        <f>7/8</f>
        <v>0.875</v>
      </c>
    </row>
    <row r="41" spans="1:3" s="302" customFormat="1" ht="12" customHeight="1">
      <c r="A41" s="308" t="s">
        <v>130</v>
      </c>
      <c r="B41" s="308" t="s">
        <v>545</v>
      </c>
      <c r="C41" s="306">
        <f>7/8</f>
        <v>0.875</v>
      </c>
    </row>
    <row r="42" spans="1:3" s="302" customFormat="1" ht="12" customHeight="1">
      <c r="A42" s="308" t="s">
        <v>147</v>
      </c>
      <c r="B42" s="308" t="s">
        <v>148</v>
      </c>
      <c r="C42" s="306">
        <f>7/8</f>
        <v>0.875</v>
      </c>
    </row>
    <row r="43" spans="1:3" s="302" customFormat="1" ht="12" customHeight="1">
      <c r="A43" s="308" t="s">
        <v>149</v>
      </c>
      <c r="B43" s="308" t="s">
        <v>557</v>
      </c>
      <c r="C43" s="306">
        <f>7/8</f>
        <v>0.875</v>
      </c>
    </row>
    <row r="44" spans="1:3" s="302" customFormat="1" ht="12" customHeight="1">
      <c r="A44" s="305" t="s">
        <v>42</v>
      </c>
      <c r="B44" s="305" t="s">
        <v>43</v>
      </c>
      <c r="C44" s="306">
        <v>1</v>
      </c>
    </row>
    <row r="45" spans="1:3" s="302" customFormat="1" ht="12" customHeight="1">
      <c r="A45" s="305" t="s">
        <v>44</v>
      </c>
      <c r="B45" s="305" t="s">
        <v>45</v>
      </c>
      <c r="C45" s="306">
        <v>1</v>
      </c>
    </row>
    <row r="46" spans="1:3" s="302" customFormat="1" ht="12" customHeight="1">
      <c r="A46" s="305" t="s">
        <v>48</v>
      </c>
      <c r="B46" s="305" t="s">
        <v>49</v>
      </c>
      <c r="C46" s="306">
        <v>1</v>
      </c>
    </row>
    <row r="47" spans="1:3" s="302" customFormat="1" ht="12" customHeight="1">
      <c r="A47" s="305" t="s">
        <v>50</v>
      </c>
      <c r="B47" s="305" t="s">
        <v>51</v>
      </c>
      <c r="C47" s="306">
        <v>1</v>
      </c>
    </row>
    <row r="48" spans="1:3" s="302" customFormat="1" ht="12" customHeight="1">
      <c r="A48" s="305" t="s">
        <v>52</v>
      </c>
      <c r="B48" s="305" t="s">
        <v>53</v>
      </c>
      <c r="C48" s="306">
        <v>1</v>
      </c>
    </row>
    <row r="49" spans="1:3" s="302" customFormat="1" ht="12" customHeight="1">
      <c r="A49" s="305" t="s">
        <v>56</v>
      </c>
      <c r="B49" s="305" t="s">
        <v>57</v>
      </c>
      <c r="C49" s="306">
        <v>1</v>
      </c>
    </row>
    <row r="50" spans="1:3" s="302" customFormat="1" ht="12" customHeight="1">
      <c r="A50" s="305" t="s">
        <v>69</v>
      </c>
      <c r="B50" s="305" t="s">
        <v>70</v>
      </c>
      <c r="C50" s="306">
        <v>1</v>
      </c>
    </row>
    <row r="51" spans="1:3" s="302" customFormat="1" ht="12" customHeight="1">
      <c r="A51" s="305" t="s">
        <v>71</v>
      </c>
      <c r="B51" s="305" t="s">
        <v>72</v>
      </c>
      <c r="C51" s="306">
        <v>1</v>
      </c>
    </row>
    <row r="52" spans="1:3" s="302" customFormat="1" ht="12" customHeight="1">
      <c r="A52" s="305" t="s">
        <v>73</v>
      </c>
      <c r="B52" s="305" t="s">
        <v>74</v>
      </c>
      <c r="C52" s="306">
        <v>1</v>
      </c>
    </row>
    <row r="53" spans="1:3" s="302" customFormat="1" ht="12" customHeight="1">
      <c r="A53" s="308" t="s">
        <v>82</v>
      </c>
      <c r="B53" s="308" t="s">
        <v>521</v>
      </c>
      <c r="C53" s="306">
        <v>1</v>
      </c>
    </row>
    <row r="54" spans="1:3" s="302" customFormat="1" ht="12" customHeight="1">
      <c r="A54" s="308" t="s">
        <v>156</v>
      </c>
      <c r="B54" s="308" t="s">
        <v>157</v>
      </c>
      <c r="C54" s="306">
        <v>1</v>
      </c>
    </row>
    <row r="55" spans="1:3" s="302" customFormat="1" ht="12" customHeight="1">
      <c r="A55" s="308" t="s">
        <v>172</v>
      </c>
      <c r="B55" s="308" t="s">
        <v>561</v>
      </c>
      <c r="C55" s="306">
        <v>1</v>
      </c>
    </row>
    <row r="56" spans="1:3" s="302" customFormat="1" ht="12" customHeight="1">
      <c r="A56" s="305" t="s">
        <v>233</v>
      </c>
      <c r="B56" s="305" t="s">
        <v>234</v>
      </c>
      <c r="C56" s="306">
        <v>1</v>
      </c>
    </row>
    <row r="57" spans="1:3" s="302" customFormat="1" ht="12" customHeight="1">
      <c r="A57" s="305" t="s">
        <v>239</v>
      </c>
      <c r="B57" s="305" t="s">
        <v>240</v>
      </c>
      <c r="C57" s="306">
        <v>1</v>
      </c>
    </row>
    <row r="58" spans="1:3" s="307" customFormat="1" ht="12" customHeight="1">
      <c r="A58" s="305"/>
      <c r="B58" s="305"/>
      <c r="C58" s="306"/>
    </row>
    <row r="60" spans="1:7" s="302" customFormat="1" ht="12" customHeight="1">
      <c r="A60" s="300" t="s">
        <v>586</v>
      </c>
      <c r="B60" s="301"/>
      <c r="C60" s="301"/>
      <c r="D60" s="301"/>
      <c r="E60" s="301"/>
      <c r="F60" s="301"/>
      <c r="G60" s="301"/>
    </row>
    <row r="61" ht="12" customHeight="1">
      <c r="B61" s="309"/>
    </row>
    <row r="62" ht="12" customHeight="1">
      <c r="B62" s="100" t="s">
        <v>587</v>
      </c>
    </row>
    <row r="63" ht="12" customHeight="1">
      <c r="B63" s="100" t="s">
        <v>588</v>
      </c>
    </row>
    <row r="64" ht="12" customHeight="1">
      <c r="B64" s="100" t="s">
        <v>589</v>
      </c>
    </row>
    <row r="65" ht="12" customHeight="1">
      <c r="B65" s="100" t="s">
        <v>590</v>
      </c>
    </row>
    <row r="66" ht="12" customHeight="1">
      <c r="B66" s="100" t="s">
        <v>591</v>
      </c>
    </row>
    <row r="67" ht="12" customHeight="1">
      <c r="B67" s="100" t="s">
        <v>592</v>
      </c>
    </row>
    <row r="68" ht="12" customHeight="1">
      <c r="B68" s="100" t="s">
        <v>593</v>
      </c>
    </row>
    <row r="69" ht="12" customHeight="1">
      <c r="B69" s="100" t="s">
        <v>594</v>
      </c>
    </row>
    <row r="72" spans="1:7" s="302" customFormat="1" ht="12" customHeight="1">
      <c r="A72" s="300" t="s">
        <v>595</v>
      </c>
      <c r="B72" s="301"/>
      <c r="C72" s="301"/>
      <c r="D72" s="301"/>
      <c r="E72" s="301"/>
      <c r="F72" s="301"/>
      <c r="G72" s="301"/>
    </row>
    <row r="74" ht="12" customHeight="1">
      <c r="B74" s="100" t="s">
        <v>596</v>
      </c>
    </row>
    <row r="75" ht="12" customHeight="1">
      <c r="B75" s="100" t="s">
        <v>597</v>
      </c>
    </row>
    <row r="76" ht="12" customHeight="1">
      <c r="B76" s="100" t="s">
        <v>598</v>
      </c>
    </row>
    <row r="77" ht="12" customHeight="1">
      <c r="B77" s="100" t="s">
        <v>599</v>
      </c>
    </row>
    <row r="78" ht="12" customHeight="1">
      <c r="B78" s="100" t="s">
        <v>600</v>
      </c>
    </row>
    <row r="79" ht="12" customHeight="1">
      <c r="B79" s="100" t="s">
        <v>601</v>
      </c>
    </row>
    <row r="80" ht="12" customHeight="1">
      <c r="B80" s="100" t="s">
        <v>602</v>
      </c>
    </row>
    <row r="84" spans="1:7" s="302" customFormat="1" ht="12" customHeight="1">
      <c r="A84" s="300" t="s">
        <v>603</v>
      </c>
      <c r="B84" s="301"/>
      <c r="C84" s="301"/>
      <c r="D84" s="301"/>
      <c r="E84" s="301"/>
      <c r="F84" s="301"/>
      <c r="G84" s="301"/>
    </row>
    <row r="85" ht="12" customHeight="1">
      <c r="A85" s="100" t="s">
        <v>604</v>
      </c>
    </row>
    <row r="86" s="302" customFormat="1" ht="12" customHeight="1">
      <c r="B86" s="302" t="s">
        <v>605</v>
      </c>
    </row>
    <row r="87" spans="1:3" s="302" customFormat="1" ht="12" customHeight="1">
      <c r="A87" s="305"/>
      <c r="B87" s="305"/>
      <c r="C87" s="306"/>
    </row>
    <row r="88" spans="1:3" s="302" customFormat="1" ht="12" customHeight="1">
      <c r="A88" s="307"/>
      <c r="B88" s="307"/>
      <c r="C88" s="137"/>
    </row>
    <row r="89" spans="1:3" s="302" customFormat="1" ht="12" customHeight="1">
      <c r="A89" s="307"/>
      <c r="B89" s="307"/>
      <c r="C89" s="137"/>
    </row>
    <row r="90" spans="1:3" s="302" customFormat="1" ht="12" customHeight="1">
      <c r="A90" s="307"/>
      <c r="B90" s="307"/>
      <c r="C90" s="137"/>
    </row>
    <row r="91" spans="1:3" s="302" customFormat="1" ht="12" customHeight="1">
      <c r="A91" s="307"/>
      <c r="B91" s="307"/>
      <c r="C91" s="137"/>
    </row>
    <row r="92" spans="1:3" s="302" customFormat="1" ht="12" customHeight="1">
      <c r="A92" s="307"/>
      <c r="B92" s="307"/>
      <c r="C92" s="137"/>
    </row>
    <row r="93" spans="1:2" s="302" customFormat="1" ht="12" customHeight="1">
      <c r="A93" s="307"/>
      <c r="B93" s="307"/>
    </row>
    <row r="94" spans="1:2" s="302" customFormat="1" ht="12" customHeight="1">
      <c r="A94" s="307"/>
      <c r="B94" s="307"/>
    </row>
    <row r="95" s="302" customFormat="1" ht="12" customHeight="1"/>
    <row r="96" s="302" customFormat="1" ht="12" customHeight="1"/>
    <row r="97" s="302" customFormat="1" ht="12" customHeight="1"/>
    <row r="98" s="302" customFormat="1" ht="12" customHeight="1"/>
    <row r="99" spans="1:3" ht="12" customHeight="1">
      <c r="A99" s="302"/>
      <c r="B99" s="302"/>
      <c r="C99" s="302"/>
    </row>
    <row r="100" spans="1:3" ht="12" customHeight="1">
      <c r="A100" s="302"/>
      <c r="B100" s="302"/>
      <c r="C100" s="302"/>
    </row>
    <row r="101" spans="1:3" ht="12" customHeight="1">
      <c r="A101" s="302"/>
      <c r="B101" s="302"/>
      <c r="C101" s="302"/>
    </row>
    <row r="102" spans="1:3" ht="12" customHeight="1">
      <c r="A102" s="302"/>
      <c r="B102" s="302"/>
      <c r="C102" s="302"/>
    </row>
    <row r="103" spans="1:3" ht="12" customHeight="1">
      <c r="A103" s="302"/>
      <c r="B103" s="302"/>
      <c r="C103" s="302"/>
    </row>
    <row r="104" spans="1:3" ht="12" customHeight="1">
      <c r="A104" s="302"/>
      <c r="B104" s="302"/>
      <c r="C104" s="302"/>
    </row>
    <row r="105" spans="1:3" ht="12" customHeight="1">
      <c r="A105" s="302"/>
      <c r="B105" s="302"/>
      <c r="C105" s="302"/>
    </row>
    <row r="106" spans="1:3" ht="12" customHeight="1">
      <c r="A106" s="302"/>
      <c r="B106" s="302"/>
      <c r="C106" s="302"/>
    </row>
    <row r="107" spans="1:3" ht="12" customHeight="1">
      <c r="A107" s="302"/>
      <c r="B107" s="302"/>
      <c r="C107" s="302"/>
    </row>
    <row r="108" spans="1:3" ht="12" customHeight="1">
      <c r="A108" s="302"/>
      <c r="B108" s="302"/>
      <c r="C108" s="302"/>
    </row>
    <row r="109" spans="1:3" ht="12" customHeight="1">
      <c r="A109" s="302"/>
      <c r="B109" s="302"/>
      <c r="C109" s="302"/>
    </row>
    <row r="110" spans="1:3" ht="12" customHeight="1">
      <c r="A110" s="302"/>
      <c r="B110" s="302"/>
      <c r="C110" s="302"/>
    </row>
    <row r="111" spans="1:3" ht="12" customHeight="1">
      <c r="A111" s="302"/>
      <c r="B111" s="302"/>
      <c r="C111" s="302"/>
    </row>
    <row r="112" spans="1:3" ht="12" customHeight="1">
      <c r="A112" s="302"/>
      <c r="B112" s="302"/>
      <c r="C112" s="302"/>
    </row>
    <row r="113" spans="1:3" ht="12" customHeight="1">
      <c r="A113" s="302"/>
      <c r="B113" s="302"/>
      <c r="C113" s="302"/>
    </row>
    <row r="114" spans="1:3" ht="12" customHeight="1">
      <c r="A114" s="302"/>
      <c r="B114" s="302"/>
      <c r="C114" s="302"/>
    </row>
    <row r="115" spans="1:3" ht="12" customHeight="1">
      <c r="A115" s="302"/>
      <c r="B115" s="302"/>
      <c r="C115" s="302"/>
    </row>
    <row r="116" spans="1:3" ht="12" customHeight="1">
      <c r="A116" s="302"/>
      <c r="B116" s="302"/>
      <c r="C116" s="302"/>
    </row>
    <row r="117" spans="1:3" ht="12" customHeight="1">
      <c r="A117" s="302"/>
      <c r="B117" s="302"/>
      <c r="C117" s="302"/>
    </row>
    <row r="118" spans="1:3" ht="12" customHeight="1">
      <c r="A118" s="302"/>
      <c r="B118" s="302"/>
      <c r="C118" s="302"/>
    </row>
    <row r="119" spans="1:3" ht="12" customHeight="1">
      <c r="A119" s="302"/>
      <c r="B119" s="302"/>
      <c r="C119" s="302"/>
    </row>
    <row r="120" spans="1:3" ht="12" customHeight="1">
      <c r="A120" s="302"/>
      <c r="B120" s="302"/>
      <c r="C120" s="302"/>
    </row>
    <row r="121" spans="1:3" ht="12" customHeight="1">
      <c r="A121" s="302"/>
      <c r="B121" s="302"/>
      <c r="C121" s="302"/>
    </row>
    <row r="122" spans="1:3" ht="12" customHeight="1">
      <c r="A122" s="302"/>
      <c r="B122" s="302"/>
      <c r="C122" s="302"/>
    </row>
    <row r="123" spans="1:3" ht="12" customHeight="1">
      <c r="A123" s="302"/>
      <c r="B123" s="302"/>
      <c r="C123" s="302"/>
    </row>
    <row r="124" spans="1:3" ht="12" customHeight="1">
      <c r="A124" s="302"/>
      <c r="B124" s="302"/>
      <c r="C124" s="302"/>
    </row>
    <row r="125" spans="1:3" ht="12" customHeight="1">
      <c r="A125" s="302"/>
      <c r="B125" s="302"/>
      <c r="C125" s="302"/>
    </row>
    <row r="126" spans="1:3" ht="12" customHeight="1">
      <c r="A126" s="302"/>
      <c r="B126" s="302"/>
      <c r="C126" s="302"/>
    </row>
    <row r="127" spans="1:3" ht="12" customHeight="1">
      <c r="A127" s="302"/>
      <c r="B127" s="302"/>
      <c r="C127" s="302"/>
    </row>
    <row r="128" spans="1:3" ht="12" customHeight="1">
      <c r="A128" s="302"/>
      <c r="B128" s="302"/>
      <c r="C128" s="302"/>
    </row>
    <row r="129" spans="1:3" ht="12" customHeight="1">
      <c r="A129" s="302"/>
      <c r="B129" s="302"/>
      <c r="C129" s="302"/>
    </row>
    <row r="130" spans="1:3" ht="12" customHeight="1">
      <c r="A130" s="302"/>
      <c r="B130" s="302"/>
      <c r="C130" s="30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Patricia Genoves</cp:lastModifiedBy>
  <dcterms:created xsi:type="dcterms:W3CDTF">2010-11-02T03:00:11Z</dcterms:created>
  <dcterms:modified xsi:type="dcterms:W3CDTF">2010-11-02T13:05:33Z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